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46" firstSheet="1" activeTab="11"/>
  </bookViews>
  <sheets>
    <sheet name="REKAPITULACIJA SKUPNA" sheetId="1" r:id="rId1"/>
    <sheet name="2.1 NADVOZ REKAP" sheetId="2" r:id="rId2"/>
    <sheet name="2.1.1-NADVOZ" sheetId="3" r:id="rId3"/>
    <sheet name="2.1.2 NADVOZ-nasip med krili" sheetId="4" r:id="rId4"/>
    <sheet name="2.2 CESTA" sheetId="5" r:id="rId5"/>
    <sheet name="2.2.1 DEVIACIJA" sheetId="6" r:id="rId6"/>
    <sheet name="3.1-SŽ-SVTK" sheetId="7" r:id="rId7"/>
    <sheet name="3.2-VOZNA MREŽA" sheetId="8" r:id="rId8"/>
    <sheet name="3.3 REKAP-TK" sheetId="9" r:id="rId9"/>
    <sheet name="3.3.1-TK-GRATEL" sheetId="10" r:id="rId10"/>
    <sheet name="3.3.2-TK-TELEKOM" sheetId="11" r:id="rId11"/>
    <sheet name="11.10 ŽELEZNIŠKI PROMET" sheetId="12" r:id="rId12"/>
    <sheet name="11.12-ZAŠČITA -BLODEČI TOKOVI" sheetId="13" r:id="rId13"/>
  </sheets>
  <definedNames>
    <definedName name="_xlnm.Print_Area" localSheetId="11">'11.10 ŽELEZNIŠKI PROMET'!$A$1:$G$79</definedName>
    <definedName name="_xlnm.Print_Area" localSheetId="12">'11.12-ZAŠČITA -BLODEČI TOKOVI'!$A$1:$G$40</definedName>
    <definedName name="_xlnm.Print_Area" localSheetId="2">'2.1.1-NADVOZ'!$A$1:$G$214</definedName>
    <definedName name="_xlnm.Print_Area" localSheetId="4">'2.2 CESTA'!$A$1:$G$205</definedName>
    <definedName name="_xlnm.Print_Area" localSheetId="5">'2.2.1 DEVIACIJA'!$A$1:$G$148</definedName>
    <definedName name="_xlnm.Print_Area" localSheetId="6">'3.1-SŽ-SVTK'!$A$1:$G$77</definedName>
    <definedName name="_xlnm.Print_Area" localSheetId="7">'3.2-VOZNA MREŽA'!$A$1:$G$219</definedName>
    <definedName name="_xlnm.Print_Area" localSheetId="9">'3.3.1-TK-GRATEL'!$A$1:$G$35</definedName>
    <definedName name="_xlnm.Print_Area" localSheetId="10">'3.3.2-TK-TELEKOM'!$A$1:$G$39</definedName>
    <definedName name="_xlnm.Print_Area" localSheetId="0">'REKAPITULACIJA SKUPNA'!$A$1:$G$22</definedName>
    <definedName name="_xlnm.Print_Titles" localSheetId="12">'11.12-ZAŠČITA -BLODEČI TOKOVI'!$20:$20</definedName>
    <definedName name="_xlnm.Print_Titles" localSheetId="4">'2.2 CESTA'!$29:$29</definedName>
    <definedName name="_xlnm.Print_Titles" localSheetId="5">'2.2.1 DEVIACIJA'!$28:$28</definedName>
    <definedName name="_xlnm.Print_Titles" localSheetId="6">'3.1-SŽ-SVTK'!$23:$23</definedName>
    <definedName name="_xlnm.Print_Titles" localSheetId="7">'3.2-VOZNA MREŽA'!$23:$23</definedName>
    <definedName name="_xlnm.Print_Titles" localSheetId="9">'3.3.1-TK-GRATEL'!$20:$20</definedName>
    <definedName name="_xlnm.Print_Titles" localSheetId="10">'3.3.2-TK-TELEKOM'!$20:$20</definedName>
  </definedNames>
  <calcPr fullCalcOnLoad="1"/>
</workbook>
</file>

<file path=xl/sharedStrings.xml><?xml version="1.0" encoding="utf-8"?>
<sst xmlns="http://schemas.openxmlformats.org/spreadsheetml/2006/main" count="1948" uniqueCount="918">
  <si>
    <t>NAČRT</t>
  </si>
  <si>
    <t>ŠT. NAČRTA</t>
  </si>
  <si>
    <t>CENA BREZ DDV</t>
  </si>
  <si>
    <t>DAVKI</t>
  </si>
  <si>
    <t>PROJEKTANT</t>
  </si>
  <si>
    <t>SKUPNA CENA</t>
  </si>
  <si>
    <t>PNG d.o.o.</t>
  </si>
  <si>
    <t>SKUPAJ (z DDV)</t>
  </si>
  <si>
    <t>SKUPNA REKAPITULACIJA PO PROJEKTANTSKIH PREDRAČUNIH</t>
  </si>
  <si>
    <t>SPIT d.o.o.</t>
  </si>
  <si>
    <t>003-29/19-GK</t>
  </si>
  <si>
    <t>Rekonstrukcija nadvoza (KR0048)
čez železniško  progo pri Orehku
na R1-211/0211 v km 1,600</t>
  </si>
  <si>
    <t>PZI, št. proj: 003-29/19</t>
  </si>
  <si>
    <t>Nadvoz KR0048 čez železniško progo</t>
  </si>
  <si>
    <t>Načrt ceste R1-211/0211</t>
  </si>
  <si>
    <t>2/1</t>
  </si>
  <si>
    <t>2/2</t>
  </si>
  <si>
    <t>Načrt prestavitve vseh komunalnih vodov za delovanje železniške proge (SV,TK,NN,EE,RDZ,GSMR…)</t>
  </si>
  <si>
    <t>3/1</t>
  </si>
  <si>
    <t>3/3</t>
  </si>
  <si>
    <t>Načrt prestavitve TK kabelske kanalizacije, telekomunikacijskih in optičnih vodov</t>
  </si>
  <si>
    <t>Načrt preureditve vozne mreže</t>
  </si>
  <si>
    <t>Št. Načrta</t>
  </si>
  <si>
    <t>PNG-724-1/19</t>
  </si>
  <si>
    <t>EL-13/19</t>
  </si>
  <si>
    <t>202134-TK</t>
  </si>
  <si>
    <t>202134-SVTK</t>
  </si>
  <si>
    <t>TK PROJEKT d.o.o.</t>
  </si>
  <si>
    <t>3/2</t>
  </si>
  <si>
    <t>DEVIACIJA CESTE</t>
  </si>
  <si>
    <t>VARIANTA Z UPOŠTEVANJEM DEVIACIJE CESTE</t>
  </si>
  <si>
    <t xml:space="preserve">Rekonstrukcija nadvoza (KR0048) čez železniško progo pri Orehku
</t>
  </si>
  <si>
    <t>R1-211/0211 Kranj (Labore)-Jeprca, BCP km 1.2+80 do BCP km 1.9+00</t>
  </si>
  <si>
    <t>REKAPITULACIJA STROŠKOV CESTOGRADBENIH DEL</t>
  </si>
  <si>
    <t>ZAČASNA DEVIACIJA "MABEY"</t>
  </si>
  <si>
    <t>1.0 PREDDELA</t>
  </si>
  <si>
    <t>2.0 ZEMELJSKA DELA IN TEMELJENJE</t>
  </si>
  <si>
    <t>3.0 VOZIŠČNE KONSTRUKCIJE</t>
  </si>
  <si>
    <t>4.0 ODVODNJAVANJE</t>
  </si>
  <si>
    <t>5.0 GRADBENA IN OBRTNIŠKA DELA</t>
  </si>
  <si>
    <t>6.0 OPREMA CESTE</t>
  </si>
  <si>
    <t>7.0 TUJE STORITVE</t>
  </si>
  <si>
    <t>SKUPAJ</t>
  </si>
  <si>
    <t>8.0 DAVKI</t>
  </si>
  <si>
    <t>SKUPAJ (EUR)</t>
  </si>
  <si>
    <r>
      <t>NIVO CEN:</t>
    </r>
    <r>
      <rPr>
        <sz val="10"/>
        <rFont val="Arial"/>
        <family val="2"/>
      </rPr>
      <t xml:space="preserve"> 31. DECEMBER 2019</t>
    </r>
  </si>
  <si>
    <t>št.</t>
  </si>
  <si>
    <t>Šifra</t>
  </si>
  <si>
    <t>Delo</t>
  </si>
  <si>
    <t>Enota</t>
  </si>
  <si>
    <t>Količina</t>
  </si>
  <si>
    <t>Cena za enoto</t>
  </si>
  <si>
    <t>Vrednost</t>
  </si>
  <si>
    <t>1.0</t>
  </si>
  <si>
    <t>PREDDELA</t>
  </si>
  <si>
    <t>11 121</t>
  </si>
  <si>
    <t>Obnovitev in zavarovanje zakoličbe trase</t>
  </si>
  <si>
    <t>km</t>
  </si>
  <si>
    <t>11 221</t>
  </si>
  <si>
    <t>Postavitev in zavarovanje prečnih profilov</t>
  </si>
  <si>
    <t>kos</t>
  </si>
  <si>
    <t>D</t>
  </si>
  <si>
    <t>11 131</t>
  </si>
  <si>
    <t xml:space="preserve">Obnova in zavarovanje zakoličbe trase komunalnih </t>
  </si>
  <si>
    <t>vodov</t>
  </si>
  <si>
    <t>12 132</t>
  </si>
  <si>
    <t xml:space="preserve">Odstranitev grmovja in dreves z debli premera do 10 </t>
  </si>
  <si>
    <t>cm ter vej na redko porasli površini - strojno</t>
  </si>
  <si>
    <t>m2</t>
  </si>
  <si>
    <t>2.0</t>
  </si>
  <si>
    <t>ZEMELJSKA DELA IN TEMELJENJE</t>
  </si>
  <si>
    <t>23 314</t>
  </si>
  <si>
    <t xml:space="preserve">Dobava in vgraditev geotekstilije za ločilno plast </t>
  </si>
  <si>
    <t>(po načrtu), natezna trdnost nad 16 do 18 kN/m2</t>
  </si>
  <si>
    <t>(minimalna vrednost 16 kN/m, geotekstil mora ustrezati</t>
  </si>
  <si>
    <t xml:space="preserve">zahtevam Posebnih tehničnih pogojev (PTP), </t>
  </si>
  <si>
    <t>dopolnilna knjiga V)</t>
  </si>
  <si>
    <t>24 112</t>
  </si>
  <si>
    <t>Vgraditev nasipa iz vezljive zemljine/zrnate kamenine</t>
  </si>
  <si>
    <t xml:space="preserve"> - 3. kategorije - material iz stranskega odvzema</t>
  </si>
  <si>
    <t>m3</t>
  </si>
  <si>
    <t xml:space="preserve"> - 3. kategorije - material iz trase</t>
  </si>
  <si>
    <t>21 224</t>
  </si>
  <si>
    <r>
      <t>Široki izkopi vezljive zemljine/</t>
    </r>
    <r>
      <rPr>
        <sz val="8"/>
        <rFont val="Arial"/>
        <family val="2"/>
      </rPr>
      <t>zrnate</t>
    </r>
    <r>
      <rPr>
        <sz val="8"/>
        <rFont val="Arial"/>
        <family val="2"/>
      </rPr>
      <t xml:space="preserve"> </t>
    </r>
    <r>
      <rPr>
        <sz val="8"/>
        <rFont val="Arial"/>
        <family val="2"/>
      </rPr>
      <t xml:space="preserve">kamnine </t>
    </r>
    <r>
      <rPr>
        <sz val="8"/>
        <rFont val="Arial"/>
        <family val="2"/>
      </rPr>
      <t>- 3. kat.</t>
    </r>
  </si>
  <si>
    <r>
      <t xml:space="preserve">strojno z nakladanjem </t>
    </r>
    <r>
      <rPr>
        <sz val="8"/>
        <rFont val="Arial"/>
        <family val="2"/>
      </rPr>
      <t>in odvozom v deponijo</t>
    </r>
  </si>
  <si>
    <t>(odstranitev začasnega nasipa deviacije)</t>
  </si>
  <si>
    <t>3.0</t>
  </si>
  <si>
    <t>VOZIŠČNE KONSTRUKCIJE</t>
  </si>
  <si>
    <t>31 131</t>
  </si>
  <si>
    <t xml:space="preserve">Izdelava nevezane nosilne plasti enakomerno </t>
  </si>
  <si>
    <t>zrnatega drobljenca iz kamnine v debelini do 20 cm</t>
  </si>
  <si>
    <t>-</t>
  </si>
  <si>
    <t>Izvedba začasnega zgornjega ustroja na območjih</t>
  </si>
  <si>
    <t xml:space="preserve">začasnega poteka prometa z asfaltom </t>
  </si>
  <si>
    <t>AC 16 surf B70/100 A4 (BNOP 16) v debelini 6 cm</t>
  </si>
  <si>
    <t>36 134</t>
  </si>
  <si>
    <t>Izdelava bankine iz drobljenca, široke nad 1,00 m</t>
  </si>
  <si>
    <t>12 322</t>
  </si>
  <si>
    <t xml:space="preserve">Porušitev in odstranitev asfaltne plasti v debelini </t>
  </si>
  <si>
    <t xml:space="preserve">6 do 10 cm (d=6 cm), vključno z odvozom na deponijo </t>
  </si>
  <si>
    <t>29 153</t>
  </si>
  <si>
    <t>Odlaganje odpadnega asfalta na komunalno deponijo</t>
  </si>
  <si>
    <t>(recikliranje odpadnega asfalta začasne deviacije)</t>
  </si>
  <si>
    <t>t</t>
  </si>
  <si>
    <t>4.0</t>
  </si>
  <si>
    <t>ODVODNJAVANJE</t>
  </si>
  <si>
    <t>5.0</t>
  </si>
  <si>
    <t>GRADBENA IN OBRTNIŠKA DELA</t>
  </si>
  <si>
    <t>6.0</t>
  </si>
  <si>
    <t>OPREMA CESTE</t>
  </si>
  <si>
    <t>64 321</t>
  </si>
  <si>
    <t xml:space="preserve">Dobava in vgraditev varnostne ograje vrste BVO </t>
  </si>
  <si>
    <t xml:space="preserve">(New Jersey) iz predfabriciranih elementov iz </t>
  </si>
  <si>
    <t>cementnega betona, visoke 80 cm, brez temelja</t>
  </si>
  <si>
    <t xml:space="preserve">(vključno z demontažo in odvozom - začasna postavitev </t>
  </si>
  <si>
    <t>na deviaciji za čas 6 mesecev)</t>
  </si>
  <si>
    <t>m1</t>
  </si>
  <si>
    <t>7.0</t>
  </si>
  <si>
    <t>TUJE STORITVE</t>
  </si>
  <si>
    <t>Nepredvidena dela - ocena 10 %</t>
  </si>
  <si>
    <t>eur</t>
  </si>
  <si>
    <t>Preusmeritev in delna zapora prometa, za čas</t>
  </si>
  <si>
    <t>izvajanja gradbenih del. Postavka vključuje</t>
  </si>
  <si>
    <t>postavitev, vzdrževanje in odstranitev zapore.</t>
  </si>
  <si>
    <t xml:space="preserve">Obračun se izvede po dejanskih dokazljivih stroških </t>
  </si>
  <si>
    <t>na podlagi računa, ki ga izstavi izvajalec zapore.</t>
  </si>
  <si>
    <t>180 dni = 6 mes</t>
  </si>
  <si>
    <t>62 483</t>
  </si>
  <si>
    <t>Dobava in vgraditev prefabricranega plastičnega traku /</t>
  </si>
  <si>
    <t xml:space="preserve">folije rumene barve za debeloslojno začasno vzdolžno </t>
  </si>
  <si>
    <t xml:space="preserve">označbo na vozišču, vključno z predhodnim premazom </t>
  </si>
  <si>
    <t xml:space="preserve">podlage, širina črte 12 cm </t>
  </si>
  <si>
    <t>SKUPAJ TUJE STORITVE</t>
  </si>
  <si>
    <t>8.0</t>
  </si>
  <si>
    <t>Davek na dodano vrednost DDV 22 %</t>
  </si>
  <si>
    <t>OPOMBE:</t>
  </si>
  <si>
    <r>
      <t>1.)</t>
    </r>
    <r>
      <rPr>
        <sz val="8"/>
        <rFont val="SLO Arial"/>
        <family val="0"/>
      </rPr>
      <t xml:space="preserve"> Vse postavke za izkope zajemajo izkop, nakladanje na kamion in odvoz</t>
    </r>
  </si>
  <si>
    <t xml:space="preserve"> v deponijo po izbiri izvajalca na razdalji do 25 km </t>
  </si>
  <si>
    <r>
      <t>2.)</t>
    </r>
    <r>
      <rPr>
        <sz val="8"/>
        <rFont val="Arial"/>
        <family val="2"/>
      </rPr>
      <t xml:space="preserve"> V ceni je upoštevati notranjo kontrolo (tekoče preiskave) in zunanjo kontrolo (testne preiskave)</t>
    </r>
  </si>
  <si>
    <r>
      <t>3.)</t>
    </r>
    <r>
      <rPr>
        <sz val="8"/>
        <rFont val="Arial"/>
        <family val="2"/>
      </rPr>
      <t xml:space="preserve"> V ceni je upoštevati vsa potrebna geodetska dela</t>
    </r>
  </si>
  <si>
    <r>
      <t xml:space="preserve">4.) </t>
    </r>
    <r>
      <rPr>
        <sz val="8"/>
        <rFont val="Arial"/>
        <family val="2"/>
      </rPr>
      <t>Vsi hladni stiki na obrabni plasti morajo biti obdelani z bitumensko lepilno zmesjo</t>
    </r>
  </si>
  <si>
    <r>
      <t>5.)</t>
    </r>
    <r>
      <rPr>
        <sz val="8"/>
        <rFont val="Arial"/>
        <family val="2"/>
      </rPr>
      <t xml:space="preserve"> Pri zagotavljanju in kontroli kvalitete materialov in vgrajevanja</t>
    </r>
  </si>
  <si>
    <t xml:space="preserve">      je potrebno smiselno upoštevati posebne tehnične pogoje za preddela, zemeljska</t>
  </si>
  <si>
    <t xml:space="preserve">      dela in temeljenje, voziščne konstrukcije, odvodnjavanje in opremo cest</t>
  </si>
  <si>
    <r>
      <t>6.)</t>
    </r>
    <r>
      <rPr>
        <sz val="8"/>
        <rFont val="Arial"/>
        <family val="2"/>
      </rPr>
      <t xml:space="preserve"> Količine izkopov / nasipov so računane v raščenem / komprimiranem stanju.</t>
    </r>
  </si>
  <si>
    <r>
      <t>7.)</t>
    </r>
    <r>
      <rPr>
        <sz val="8"/>
        <rFont val="Arial"/>
        <family val="2"/>
      </rPr>
      <t xml:space="preserve"> Vse postavke vključujejo dobavo materiala / elementov.</t>
    </r>
  </si>
  <si>
    <t>VOZIŠČE OD KM 1.280 DO KM 1.900 BCP</t>
  </si>
  <si>
    <t>Demontaža promet. znakov, promet. in reklamnih tabel</t>
  </si>
  <si>
    <t>12 261</t>
  </si>
  <si>
    <t>Demontaža plastičnih smernikov</t>
  </si>
  <si>
    <t xml:space="preserve">Rezkanje / ohrapavljenje in odvoz asfaltne krovne </t>
  </si>
  <si>
    <t xml:space="preserve">plasti zaradi boljše zlepljenosti z novo asfaltno plastjo </t>
  </si>
  <si>
    <t>v debelini do 10 mm na deponijo po izboru izvajalca</t>
  </si>
  <si>
    <t xml:space="preserve"> in z vsemi potrebnimi deli</t>
  </si>
  <si>
    <t xml:space="preserve">Rezkanje in odvoz asfaltne krovne plasti v debelini  </t>
  </si>
  <si>
    <r>
      <t xml:space="preserve">0 do 12 cm </t>
    </r>
    <r>
      <rPr>
        <sz val="8"/>
        <rFont val="Arial"/>
        <family val="2"/>
      </rPr>
      <t>na deponijo po izboru izvajalca in z vsemi</t>
    </r>
  </si>
  <si>
    <t>potrebnimi deli</t>
  </si>
  <si>
    <t xml:space="preserve">Poruš. in odstranitev obstoječega betonskega </t>
  </si>
  <si>
    <t xml:space="preserve">vozišča d=20-25 cm (razbijanje betonskih plošč na </t>
  </si>
  <si>
    <t xml:space="preserve">manjše kose, izkop, nakladanje in odvoz na komunalno </t>
  </si>
  <si>
    <t xml:space="preserve">deponijo po izboru izvajalca, vključno s takso) </t>
  </si>
  <si>
    <t>12 382</t>
  </si>
  <si>
    <t>Rezanje asfaltne plasti s talno diamantno žago,</t>
  </si>
  <si>
    <t>debele 6 do 10 cm</t>
  </si>
  <si>
    <t>12 231</t>
  </si>
  <si>
    <t xml:space="preserve">Demontaža jeklene varnostne ograje </t>
  </si>
  <si>
    <t>21 113</t>
  </si>
  <si>
    <t>Površinski izkop plodne zemljine-1. kategorije-strojno</t>
  </si>
  <si>
    <t>z odrivom do 100 m</t>
  </si>
  <si>
    <t>21 114</t>
  </si>
  <si>
    <r>
      <t xml:space="preserve">z nakladanjem </t>
    </r>
    <r>
      <rPr>
        <sz val="8"/>
        <rFont val="Arial"/>
        <family val="2"/>
      </rPr>
      <t>in odvozom v deponijo</t>
    </r>
  </si>
  <si>
    <t>23 361</t>
  </si>
  <si>
    <t>Dobava in vgraditev geomreže (armaturna geomreža,</t>
  </si>
  <si>
    <t>nosilnosti min 35/35 kN/m, raztezek do 10 %)</t>
  </si>
  <si>
    <t>24 475</t>
  </si>
  <si>
    <t xml:space="preserve">Izdelava posteljice iz drobljenih kamnitih zrn </t>
  </si>
  <si>
    <t>v debelini 40 cm (OPOMBA: d=35 cm)</t>
  </si>
  <si>
    <t>25 111</t>
  </si>
  <si>
    <t xml:space="preserve">Humuziranje brežine brez valjanja, v debelini do </t>
  </si>
  <si>
    <t>15 cm - ročno</t>
  </si>
  <si>
    <t>25 112</t>
  </si>
  <si>
    <t>Humuziranje brežin brez valjanja, v debelini do</t>
  </si>
  <si>
    <t>15 cm - strojno</t>
  </si>
  <si>
    <t>25 137</t>
  </si>
  <si>
    <t xml:space="preserve">Humuziranje zelenic brez valjanja v debelini nad </t>
  </si>
  <si>
    <t>25 151</t>
  </si>
  <si>
    <t>Doplačilo za zatravitev s semenom</t>
  </si>
  <si>
    <t>29 151</t>
  </si>
  <si>
    <t xml:space="preserve">Odlaganje odpadne zemljine </t>
  </si>
  <si>
    <t>(plodna zemljina - 1. kategorije, vključno s prevozom)</t>
  </si>
  <si>
    <t>29 152</t>
  </si>
  <si>
    <t>Odlaganje odpadne zmesi zemljine in kamnine</t>
  </si>
  <si>
    <t xml:space="preserve">(vezljiva zemljina / zrnata kamenina - 3. kategorije, </t>
  </si>
  <si>
    <t>vključno s prevozom)</t>
  </si>
  <si>
    <t>(recikliranje odpadnega asfalta)</t>
  </si>
  <si>
    <t>29 156</t>
  </si>
  <si>
    <t>Odlaganje mešanih gradbenih odpadkov z do 50 m.-%</t>
  </si>
  <si>
    <r>
      <t xml:space="preserve">nemineralnih primesi </t>
    </r>
    <r>
      <rPr>
        <sz val="8"/>
        <rFont val="Arial"/>
        <family val="2"/>
      </rPr>
      <t>(les)</t>
    </r>
    <r>
      <rPr>
        <sz val="8"/>
        <rFont val="Arial"/>
        <family val="2"/>
      </rPr>
      <t>, vključno s prevozom</t>
    </r>
  </si>
  <si>
    <t>Odlaganje odpadne kovine na komunalno deponijo</t>
  </si>
  <si>
    <t>(vključno s prevozom).</t>
  </si>
  <si>
    <t xml:space="preserve">Odlaganje odpadkov iz plastčnih mas na komunalno </t>
  </si>
  <si>
    <t>deponijo (vključno s prevozom).</t>
  </si>
  <si>
    <t>31 132</t>
  </si>
  <si>
    <t xml:space="preserve">zrnatega drobljenca iz kamnine v debelini 21 do </t>
  </si>
  <si>
    <t>30 cm (d=25 cm)</t>
  </si>
  <si>
    <t>31 552</t>
  </si>
  <si>
    <t xml:space="preserve">Izdelava nosilne plasti bituminizirane zmesi AC 22 </t>
  </si>
  <si>
    <t>base B 50/70 A3 v debelini 6 cm</t>
  </si>
  <si>
    <t xml:space="preserve">Izdelava vezne plasti bituminizirane zmesi AC 16 </t>
  </si>
  <si>
    <t>bin B 50/70 A3 v debelini 6 cm</t>
  </si>
  <si>
    <t xml:space="preserve">Izdelava obrabne in zaporne plasti bituminizirane </t>
  </si>
  <si>
    <t>zmesi AC 11 surf B 50/70 A2 v debelini 4 cm</t>
  </si>
  <si>
    <t>31 554</t>
  </si>
  <si>
    <t>base B 50/70 A3 v debelini 8 cm</t>
  </si>
  <si>
    <t xml:space="preserve">Izravnava asfaltne podlage z bituminizirano zmesjo </t>
  </si>
  <si>
    <t>AC 16 base B 50/70 A3</t>
  </si>
  <si>
    <t>32 591</t>
  </si>
  <si>
    <t xml:space="preserve">Čiščenje utrjene/odrezkane površine podlage </t>
  </si>
  <si>
    <t>pred pobrizgom z bitumenskim vezivom</t>
  </si>
  <si>
    <t>Zatesnitev dilatacijske rege asfaltov z bitumenskim</t>
  </si>
  <si>
    <t xml:space="preserve">zaključnim trakom za stike / trajno elastično zmesjo </t>
  </si>
  <si>
    <t>32 492</t>
  </si>
  <si>
    <t xml:space="preserve">Pobrizg z kationsko bitumensko emulzijo </t>
  </si>
  <si>
    <t>0,31 do 0,50 kg/m2</t>
  </si>
  <si>
    <t>32 493</t>
  </si>
  <si>
    <t>nad 0,50 kg/m2 (območje asfaltnih mrež 0,8 kg/m2)</t>
  </si>
  <si>
    <t>31 298</t>
  </si>
  <si>
    <t xml:space="preserve">Dobava in vgraditev mreže iz umetne snovi za </t>
  </si>
  <si>
    <t>ojačitev asfaltne krovne plasti *</t>
  </si>
  <si>
    <t xml:space="preserve">Izdelava bankine iz rezkanega / mletega asfalta, </t>
  </si>
  <si>
    <t>debeline 15 cm, široke 1,00 m do 1,50 m</t>
  </si>
  <si>
    <t>32 114</t>
  </si>
  <si>
    <t xml:space="preserve">Izdelava nevezane (mehanično stabilizirane) </t>
  </si>
  <si>
    <t>obrabne plasti iz zmesi zrn drobljenca v debelini</t>
  </si>
  <si>
    <r>
      <t xml:space="preserve">26 do 30 cm (26+ zap. sloj peska 4 cm) - </t>
    </r>
    <r>
      <rPr>
        <b/>
        <sz val="8"/>
        <rFont val="Arial"/>
        <family val="2"/>
      </rPr>
      <t>makadam</t>
    </r>
  </si>
  <si>
    <t>36 131</t>
  </si>
  <si>
    <t>Izdelava bankine iz drobljenca, široke do 0,50 m</t>
  </si>
  <si>
    <t>36 133</t>
  </si>
  <si>
    <t>Izdelava bankine iz drobljenca, široke 0,76 do 1,00 m</t>
  </si>
  <si>
    <t xml:space="preserve">Izdelava pasovnega temelja za JVO iz armiranega </t>
  </si>
  <si>
    <t>betona C30/37, XF4, prereza 30/80 cm</t>
  </si>
  <si>
    <t>61 122</t>
  </si>
  <si>
    <t>Izdelava temelja iz cementnega betona C 12/15,</t>
  </si>
  <si>
    <t>globine 80 cm, premera 30 cm</t>
  </si>
  <si>
    <t>61 210</t>
  </si>
  <si>
    <t xml:space="preserve">Dobava in vgraditev stebrička za prometni znak  </t>
  </si>
  <si>
    <t>iz vroče cinkane jeklene cevi s premerom 64 mm,</t>
  </si>
  <si>
    <t>ustrezne dolžine</t>
  </si>
  <si>
    <t>61 442</t>
  </si>
  <si>
    <t>Dobava in pritrditev trikotnega prometnega znaka,</t>
  </si>
  <si>
    <t>podloga iz aluminijaste pločevine, znak z odsevno</t>
  </si>
  <si>
    <t>folijo 1. vrste, dolžina stranice a = 900 mm (RA1)</t>
  </si>
  <si>
    <t>S</t>
  </si>
  <si>
    <t>61 723</t>
  </si>
  <si>
    <t>Dobava in pritrditev prometnega znaka,</t>
  </si>
  <si>
    <t>folijo 2. vrste, velikost od 0,21 do 0,40 m2 (RA2)</t>
  </si>
  <si>
    <t>62 123</t>
  </si>
  <si>
    <t xml:space="preserve">Izdelava tankoslojne vzdolžne označbe na vozišču z </t>
  </si>
  <si>
    <t xml:space="preserve">enokomponentno belo barvo, vključno 250 g/m2 </t>
  </si>
  <si>
    <t xml:space="preserve">posipa z drobci/kroglicami stekla, strojno, debelina </t>
  </si>
  <si>
    <r>
      <t xml:space="preserve">plasti suhe snovi 250 μm, </t>
    </r>
    <r>
      <rPr>
        <b/>
        <sz val="8"/>
        <rFont val="Arial"/>
        <family val="2"/>
      </rPr>
      <t>širina črte 15 cm</t>
    </r>
  </si>
  <si>
    <t>62 253</t>
  </si>
  <si>
    <r>
      <t xml:space="preserve">Doplačilo za izdelavo </t>
    </r>
    <r>
      <rPr>
        <b/>
        <sz val="8"/>
        <rFont val="Arial"/>
        <family val="2"/>
      </rPr>
      <t>prekinjenih</t>
    </r>
    <r>
      <rPr>
        <sz val="8"/>
        <rFont val="Arial"/>
        <family val="2"/>
      </rPr>
      <t xml:space="preserve"> vzdolžnih označb na</t>
    </r>
  </si>
  <si>
    <r>
      <t xml:space="preserve">vozišču, </t>
    </r>
    <r>
      <rPr>
        <b/>
        <sz val="8"/>
        <rFont val="Arial"/>
        <family val="2"/>
      </rPr>
      <t>širina črte 15 cm</t>
    </r>
  </si>
  <si>
    <t>64 454</t>
  </si>
  <si>
    <t xml:space="preserve">Dobava in vgraditev jeklene varnostne ograje, vključno </t>
  </si>
  <si>
    <t xml:space="preserve">vse elemente, za nivo zadrževanja H1 in delovno </t>
  </si>
  <si>
    <t>širino W4</t>
  </si>
  <si>
    <t xml:space="preserve"> - </t>
  </si>
  <si>
    <t xml:space="preserve">Dobava in vgraditev zložljive naletne zaključnice </t>
  </si>
  <si>
    <t>JVO, L=12 m (standard EN1317-4, P4)</t>
  </si>
  <si>
    <t>64 283</t>
  </si>
  <si>
    <t>Dobava in vgraditev vkopane zaključnice, dolžine 12 m</t>
  </si>
  <si>
    <t>(OPOMBA: nivo zadrževanja H1, W4)</t>
  </si>
  <si>
    <t>63 112</t>
  </si>
  <si>
    <t>Dobava in postavitev smernika iz plastične zmesi</t>
  </si>
  <si>
    <t>z votlim prerezom, dolžine 1200 mm, z odsevnikom</t>
  </si>
  <si>
    <t>iz umetne snovi</t>
  </si>
  <si>
    <t>79 311</t>
  </si>
  <si>
    <t xml:space="preserve">Projektantski nadzor. Vrednost postavke je že fiksno </t>
  </si>
  <si>
    <t xml:space="preserve">določena in jo ponudnik ne more/ne sme </t>
  </si>
  <si>
    <t>spreminjati. Obračun projektantskega nadzora se bo</t>
  </si>
  <si>
    <t xml:space="preserve">izvedel po dokazljivih dejanskih stroških na podlagi </t>
  </si>
  <si>
    <t>računa izvajalca projektantskega nadzora.</t>
  </si>
  <si>
    <t>ura</t>
  </si>
  <si>
    <t>79 351</t>
  </si>
  <si>
    <t xml:space="preserve">Stalen geotehnični nadzor. Vrednost postavke je že </t>
  </si>
  <si>
    <t>fiksno določena in jo ponudnik ne more/ne sme</t>
  </si>
  <si>
    <t xml:space="preserve">spreminjati. Obračun geotehničnega nadzora se bo </t>
  </si>
  <si>
    <t xml:space="preserve">računa izvajalca geotehničnega nadzora.   </t>
  </si>
  <si>
    <t>79 514</t>
  </si>
  <si>
    <t>Izdelava projekta izvedenih del (PID)</t>
  </si>
  <si>
    <t>79 515</t>
  </si>
  <si>
    <t>Izdelava projekta obratovanja in vzdrževanja (POV)</t>
  </si>
  <si>
    <t>2/2.1</t>
  </si>
  <si>
    <t>3.</t>
  </si>
  <si>
    <t>12 142</t>
  </si>
  <si>
    <t>Odstranitev grmovja in dreves z debli premera do 10</t>
  </si>
  <si>
    <t>cm ter vej na gosto porasli površini – strojno</t>
  </si>
  <si>
    <t>4.</t>
  </si>
  <si>
    <t>12 151</t>
  </si>
  <si>
    <t>Posek in odstranitev drevesa z deblom premera 11 do 30 cm ter odstranitev vej</t>
  </si>
  <si>
    <t>5.</t>
  </si>
  <si>
    <t>12 163</t>
  </si>
  <si>
    <t>Odstranitev panja s premerom 11 do 30 cm z odvozom na deponijo na razdaljo nad 1000 m.</t>
  </si>
  <si>
    <t>1.</t>
  </si>
  <si>
    <t>2.</t>
  </si>
  <si>
    <t>6.</t>
  </si>
  <si>
    <t>7.</t>
  </si>
  <si>
    <t>12 498</t>
  </si>
  <si>
    <t>Porušitev in odstranitev ojačenega cementnega betona, komplet z nakladanjem in odvozom na trajno deponijo.
Rušenje temeljne plošče, talne plošče z zaporni zidkom po izvedbi vseh del in odstranitvi deviacije.</t>
  </si>
  <si>
    <t>Najem, transport, montaža in demontaža začasnega premostitvenega objekta dolžine 33,60 m. Predvidenega tipa MABEY Compact 200. Postavka vključuje vsa potrebna dela in material za najem, transport, pripravo, sestavo, zaščito, vzdrževanje in odvoz. Vključno s pripravo potrebnih elaboratov.</t>
  </si>
  <si>
    <t>8.</t>
  </si>
  <si>
    <t>9.</t>
  </si>
  <si>
    <t>51 331</t>
  </si>
  <si>
    <t>Izdelava dvostranskega vezanega opaža za raven zid, visok do 2 m. Zaporni zidec na temeljni gredi.</t>
  </si>
  <si>
    <t>51 631</t>
  </si>
  <si>
    <t>Izdelava podprtega opaža za bočne stranice ravnih plošč.</t>
  </si>
  <si>
    <t>52 216</t>
  </si>
  <si>
    <t>Dobava in postavitev rebrastih palic iz visokovrednega naravno trdega jekla B St 420 S s premerom 14 mm in večjim, za srednje zahtevno ojačitev.
Lahko se uporabi jeklo višje kvalitete, kot npr. St 500.</t>
  </si>
  <si>
    <t>kg</t>
  </si>
  <si>
    <t>52 222</t>
  </si>
  <si>
    <t>Dobava in postavitev rebrastih žic iz visokovrednega naravno trdega jekla B St 500 S s premerom do 12 mm, za srednje zahtevno ojačitev.</t>
  </si>
  <si>
    <t>53 151</t>
  </si>
  <si>
    <t>Dobava in vgraditev podložnega cementnega betona C12/15 v prerez do 0,15 m3/m2.
Beton C12/15, Dmax 16 mm.</t>
  </si>
  <si>
    <t>53 242</t>
  </si>
  <si>
    <t>Dobava in vgraditev ojačenega cementnega betona C25/30 v prerez 0,16 do 0,30 m3/m2-m1.</t>
  </si>
  <si>
    <t>- temeljna plošča, beton C25/30, Dmax 32 mm.</t>
  </si>
  <si>
    <t>- zaporni zidec na temeljni gredi, beton C25/30, Dmax 32 mm.</t>
  </si>
  <si>
    <t>53 244</t>
  </si>
  <si>
    <t>Dobava in vgraditev ojačenega cementnega betona C25/30 v prerez nad 0,50 m3/m2-m1.
- temeljna greda, beton C25/30, Dmax 32 mm.</t>
  </si>
  <si>
    <t>73 881</t>
  </si>
  <si>
    <t>Dobava in vgraditev traku FeZn 25x4 mm za ozemljitev.
Ozemljitev kovinskih elementov se naveže na ozemljitev trase ali postavitev kovinske sonde za ozemljitev ob objektu.</t>
  </si>
  <si>
    <t xml:space="preserve">Priprava in izvedba dodatnih sondažnih preiskav – dve vrtini po 10 m (skupaj 20 m) in izdelavo SPT preiskav (skupaj 8 kom), komplet z zaključnim poročilom za določitev projektne obremenitve na temelje mostov. </t>
  </si>
  <si>
    <t>kpl</t>
  </si>
  <si>
    <t>Projektantski nadzor. Vrednost postavke je že fiksno določena in jo ponudnik ne more/ne sme spreminjati. Obračun projektantskega nadzora se bo izvedel po dokazljivih dejanskih stroških na podlagi računa izvajalca projektantskega nadzora.</t>
  </si>
  <si>
    <r>
      <t xml:space="preserve">strojno z nakladanjem </t>
    </r>
    <r>
      <rPr>
        <sz val="8"/>
        <rFont val="Arial"/>
        <family val="2"/>
      </rPr>
      <t>in odvozom v deponijo. Izkop za zamenjavo temeljnih tal z gruščno blazino, debeline 1,0m.</t>
    </r>
  </si>
  <si>
    <t>24 212</t>
  </si>
  <si>
    <r>
      <t>Zasip z vezljivo zemljino</t>
    </r>
    <r>
      <rPr>
        <sz val="8"/>
        <rFont val="Arial"/>
        <family val="2"/>
      </rPr>
      <t>/zrnato kamnino - 3. kategorije, strojno. Uporabiti material iz izkopa, zapolnitev po odstranitvi gruščne blazine.</t>
    </r>
  </si>
  <si>
    <t>24 192</t>
  </si>
  <si>
    <t>Izdelava blazine pod temeljem objekta iz drobljenca v debelini nad 30 cm. Gruščna blazina, debeline 100 cm. Dobava, izdelava, utrjevanje v slojih po 30 cm in naknadna odstranitev po izvedbi vseh del!</t>
  </si>
  <si>
    <t>Dobava, napolnitev, postavitev in naknadna odstranitev ''gabionov'' - kovinskih košar, napolnjenih s kamnitim materialom, dim. 100 x 100 x 200 cm. Kovinske košare so izvedene tako, da je možno gabione postavljati enega ob drugem in jih nalagati enega na drugega v višino. Gabioni predstavljajo temeljno gredo za postavitev jeklene mostne konstrukcije in krilne zidove, ki zadržujejo čelo nasipa deviacije v smeri proti železniški progi. Postavka vključuje izdelavo vroče cinkane kovinske košare, polnitev gabiona, postavitev na prepripravljeno podlago, s poravnavo in medsebojno povezavo ter naknadno odstranitvijo.</t>
  </si>
  <si>
    <t>10.</t>
  </si>
  <si>
    <t>29 154</t>
  </si>
  <si>
    <t>Odlaganje odpadnega cementnega betona na</t>
  </si>
  <si>
    <t>komunalno deponijo</t>
  </si>
  <si>
    <t>11.</t>
  </si>
  <si>
    <t>Odlaganje odpadnega lesa na komunalno deponijo (vključno s prevozom).</t>
  </si>
  <si>
    <t>14.</t>
  </si>
  <si>
    <t>15.</t>
  </si>
  <si>
    <t>REKAPITULACIJA STROŠKOV GRADBENO - OBRTNIŠKIH DEL</t>
  </si>
  <si>
    <t>Rekonstrukcija nadvoza (KR0048) čez železniško  progo
pri Orehku na R1-211/0211 v km 1,600</t>
  </si>
  <si>
    <t>Načrt 2/1 Nadvoz KR0048 čez železniško progo
Nasip med krilnimi zidovi v primeru deviacije ceste z MABEY konstrukcijo</t>
  </si>
  <si>
    <t>Vgraditev nasipa iz zrnate kamnine – 3. kategorije, strojno. Nasip iz kamnitega materiala.</t>
  </si>
  <si>
    <t>Izdelava nasipa iz zrnate kamnine – 3. kategorije z dobavo iz kamnoloma. Tamponski nasipni material, debeline 25 cm.</t>
  </si>
  <si>
    <r>
      <t>1.)</t>
    </r>
    <r>
      <rPr>
        <sz val="8"/>
        <rFont val="Arial"/>
        <family val="2"/>
      </rPr>
      <t xml:space="preserve"> V ceni je upoštevati notranjo kontrolo (tekoče preiskave) in zunanjo kontrolo (testne preiskave)</t>
    </r>
  </si>
  <si>
    <r>
      <t>2.)</t>
    </r>
    <r>
      <rPr>
        <sz val="8"/>
        <rFont val="Arial"/>
        <family val="2"/>
      </rPr>
      <t xml:space="preserve"> V ceni je upoštevati vsa potrebna geodetska dela</t>
    </r>
  </si>
  <si>
    <r>
      <t>3.)</t>
    </r>
    <r>
      <rPr>
        <sz val="8"/>
        <rFont val="Arial"/>
        <family val="2"/>
      </rPr>
      <t xml:space="preserve"> Pri zagotavljanju in kontroli kvalitete materialov in vgrajevanja</t>
    </r>
  </si>
  <si>
    <r>
      <t>4.)</t>
    </r>
    <r>
      <rPr>
        <sz val="8"/>
        <rFont val="Arial"/>
        <family val="2"/>
      </rPr>
      <t xml:space="preserve"> Količine izkopov / nasipov so računane v raščenem / komprimiranem stanju.</t>
    </r>
  </si>
  <si>
    <r>
      <t>5.)</t>
    </r>
    <r>
      <rPr>
        <sz val="8"/>
        <rFont val="Arial"/>
        <family val="2"/>
      </rPr>
      <t xml:space="preserve"> Vse postavke vključujejo dobavo materiala / elementov.</t>
    </r>
  </si>
  <si>
    <t>Načrt 2/2 Načrt ceste R1-211/0211</t>
  </si>
  <si>
    <t>PROJEKTANTSKI PREDRAČUN DEL</t>
  </si>
  <si>
    <t xml:space="preserve">Rekonstrukcija nadvoza (KR0048) čez železniško  progo
pri Orehku na R1-211/0211 v km 1,600
</t>
  </si>
  <si>
    <t>Načrt 2/1 Nadvoz KR0048 čez železniško progo</t>
  </si>
  <si>
    <t>SKUPNA REKAPITULACIJA Z DEVIACIJO CESTE</t>
  </si>
  <si>
    <t>2.1.1</t>
  </si>
  <si>
    <t>NADVOZ</t>
  </si>
  <si>
    <t>2.1.2</t>
  </si>
  <si>
    <t>SKUPAJ:</t>
  </si>
  <si>
    <t>DDV 22%</t>
  </si>
  <si>
    <t xml:space="preserve">VSE SKUPAJ </t>
  </si>
  <si>
    <t>NASIP MED KRILNIMI ZIDOVI
- Z UPOŠTEVANJEM DEVIACIJE</t>
  </si>
  <si>
    <t xml:space="preserve">REKAPITULACIJA STROŠKOV - NAČRT 3/1 - SŽ (SVTK) </t>
  </si>
  <si>
    <t>1.0 KABLI</t>
  </si>
  <si>
    <t>2.0 GRADBENA DELA</t>
  </si>
  <si>
    <t>3.0 KABELSKO MONTAŽNA DELA</t>
  </si>
  <si>
    <t>4.0 OSTALA - SPLOŠNA DELA</t>
  </si>
  <si>
    <t>5.0 DAVKI</t>
  </si>
  <si>
    <t>KABLI</t>
  </si>
  <si>
    <t xml:space="preserve">  TD 59 EP   20x4x1,2  MR &lt; 0,6                      </t>
  </si>
  <si>
    <t>m</t>
  </si>
  <si>
    <t>GRADBENA DELA</t>
  </si>
  <si>
    <t>Zakoličba trase in zavarovanje zakoličbe nove trase telefonske kabelske kanalizacije.</t>
  </si>
  <si>
    <t>Zakoličba trase po obstoječem kablu ali kabelski kanalizaciji z uporabo obstoječih načrtov.</t>
  </si>
  <si>
    <t>Izvedba sondažnega izkopa v dolžini 1m ( pazljiv ročni izkop) na trasi obstoječe kabelske kanalizacije / zemeljski kabel ter zasutje z izkopanim materialom in povrnitev v prvotno stanje</t>
  </si>
  <si>
    <t>Izdelava  PEHD 1x2 fi50 + PE 1x2 fi125 cevne kabelske kanalizacije, izkop v zemljišču III./IV.Ktg. na globini 0,8m nad temenom cevi, polaganje in dobava PEHD cevi fi 50mm in PE cevi fi125, zasip cevi s peskom 0-4mm, zasip po slojih z utrjevanjem trase, nakladanje in odvoz materiala, čiščenje terena</t>
  </si>
  <si>
    <t>Izdelava  PE 2x2 fi125 cevne kabelske kanalizacije, izkop v zemljišču III./IV.Ktg. na globini 0,8m nad temenom cevi, polaganje in dobava PE cevi fi125, zasip cevi s peskom 0-4mm, zasip po slojih z utrjevanjem trase, nakladanje in odvoz materiala, čiščenje terena</t>
  </si>
  <si>
    <t>Izdelava  PE 2x2 fi125 cevne kabelske kanalizacije, izkop pod železniškimi tiri na globini 1,5m pod železniškim tirom (teme cevi), polaganje in dobava PE cevi fi125 , obbetoniranje cevi z betonom C16/20, zasip po slojih z utrjevanjem trase, nakladanje in odvoz materiala, čiščenje terena</t>
  </si>
  <si>
    <t>Preizkus prehodnosti PEHD cevi</t>
  </si>
  <si>
    <t xml:space="preserve">Dobava in montaža ravne spojke PEHD cevi fi 50mm (cev - cev). Zasedena cev se spoji z razstavljivo spojko. </t>
  </si>
  <si>
    <t>Dobava in montaža termoskrčne spojke (kabel - cev)</t>
  </si>
  <si>
    <t xml:space="preserve">Izdelava AB kabelskega jaška (KJA) 1,5x1,5x1,5m, z enojnim LŽ pokrovom 60/60 nosilnosti 125kN brez zaklepa,  izkop v III-IV. ktg., nakladanje in odvoz odvečnega materiala, čiščenje terena in zasutje z izkopanim materialom. Postavka vključuje dobavo in montažo opaža, armature, betona (stene, plošči, podložni beton). Glej prilogo P1.  </t>
  </si>
  <si>
    <t xml:space="preserve">Izdelava AB kabelskega jaška (KJA1) 1,5x1,5x2,0m, z enojnim LŽ pokrovom 60/60 nosilnosti 125kN brez zaklepa,  izkop v III-IV. ktg., nakladanje in odvoz odvečnega materiala, čiščenje terena in zasutje z izkopanim materialom. Postavka vključuje dobavo in montažo opaža, armature, betona (stene, plošči, podložni beton). Glej prilogo P2.  </t>
  </si>
  <si>
    <t xml:space="preserve">Izdelava AB kabelskega jaška 1,2x2,0x1,8m, z dvojnim LŽ pokrovom 60/60 nosilnosti 125kN brez zaklepa,  izkop v III-IV. ktg., nakladanje in odvoz odvečnega materiala, čiščenje terena in zasutje z izkopanim materialom. Postavka vključuje dobavo in montažo opaža, armature, betona (stene, plošči, podložni beton). Glej prilogi P3 in P4.  </t>
  </si>
  <si>
    <t>Dobava in montaža kabelskih konzol v kabelski jašek. Glej prilogo P8.</t>
  </si>
  <si>
    <t>Označevanje kablov s PVC tablicami s trajnimi oznakami po kabelskih jaških.</t>
  </si>
  <si>
    <t>KABELSKO MONTAŽNA DELA</t>
  </si>
  <si>
    <t>Uvlačenje TD kabla v PE cev  fi125mm</t>
  </si>
  <si>
    <t>Vpihovanje optičnega kabla v PE cev  50mm</t>
  </si>
  <si>
    <t>Izvlačenje optičnega kabla iz PE cevi  50mm</t>
  </si>
  <si>
    <t>Dobava in izdelava ravne spojke na progovnem kablu TD 59 kapacitete 20x4</t>
  </si>
  <si>
    <t>Predelava oziroma prevezava obstoječe optične spojke v obstoječem jašku za 72 vlaken</t>
  </si>
  <si>
    <t>Predelava oziroma prevezava obstoječe optične spojke v obstoječem jašku za 144 vlaken</t>
  </si>
  <si>
    <t>Navijanje rezerve optičnega kabla in zaščita s cevjo Euroflex fi25mm ter  izvedba tesnenja kabla po celotni dolžini  in montaža rezerve na steno jaška</t>
  </si>
  <si>
    <t>Pritrditev kabelske spojke na betonski zid v KJ</t>
  </si>
  <si>
    <t xml:space="preserve">Električne meritve kabla TD 59 EP   20x4x1,2  GM  R&lt;0,6 na bobnu, položenih  kabelskih dolžin in končne električne meritve merilne  službe z izdelavo merilnih rezultatov (TD59)  </t>
  </si>
  <si>
    <t xml:space="preserve">Meritve na optičnem kablu, na bobnu, pred polaganjem do 72 vlaken </t>
  </si>
  <si>
    <t xml:space="preserve">Meritve na optičnem kablu, na bobnu, pred polaganjem do 144 vlaken </t>
  </si>
  <si>
    <t>Končne meritve z izdelavo KTE na zračnem optičnem kablu 24 vlaken</t>
  </si>
  <si>
    <t>Končne meritve z izdelavo KTE na optičnem kablu do 72 vlaken</t>
  </si>
  <si>
    <t>Končne meritve z izdelavo KTE na optičnem kablu do 144 vlaken</t>
  </si>
  <si>
    <t>Dobava in montaža zateznega kompleta na drog M34 (DVM71, DVM74):
- napenjalna konzola M-130-O
- zatezna zanka
- zanka
- zatezni vijak
- srček za zatezno špiralo
Glej priloge P14 - P19.</t>
  </si>
  <si>
    <t>Dobava in montaža  konzole za na zid nadvoza tipa ZID-300-2K vključno s pritrdilnim materialom. Glej prilogo P13.</t>
  </si>
  <si>
    <t>Prestavitev zračnega kabla v začasno stanje brez prekinitve kablov.</t>
  </si>
  <si>
    <t xml:space="preserve">Dobava, natikanje in pritrditev na leseni prag vzdolžno prerezane PE cevi fi110mm na zračni kabel, začasno položen ob tirnico pod nadvozom. Glej prilogo P12. </t>
  </si>
  <si>
    <t>Začasna pritrtrditev zračnega optičnega kabla na sredino droga (DVM72, DVM73).</t>
  </si>
  <si>
    <t>Prestavitev zračnega kabla iz začasnega v končno stanje vključno z odstranitvijo zaščitne PE cevi ter zateznega kompleta na DVM71 in DVM74.</t>
  </si>
  <si>
    <t>OSTALA - SPLOŠNA DELA</t>
  </si>
  <si>
    <t>Stroški čuvajniške službe pri izvajanju del na območju železniške proge - predvideno</t>
  </si>
  <si>
    <t>Sodelovanje upravljavca SVTK vodov in naprav pri prestavitvi in zaščiti - predvideno</t>
  </si>
  <si>
    <t>Tehnični nadzor pooblaščenega nadzornega organa - predvideno</t>
  </si>
  <si>
    <t>Načrt 3/3 Načrt prestavitve TK kabelske kanalizacije, telekomunikacijskih in optičnih vodov</t>
  </si>
  <si>
    <t>SKUPNA REKAPITULACIJA</t>
  </si>
  <si>
    <t>3.3.1</t>
  </si>
  <si>
    <t>Prestavitve TK kabelske kanalizacije, telekomunikacijskih in optičnih vodov - GRATEL</t>
  </si>
  <si>
    <t>3.3.2</t>
  </si>
  <si>
    <t>Prestavitve TK kabelske kanalizacije, telekomunikacijskih in optičnih vodov - TELEKOM</t>
  </si>
  <si>
    <t>REKAPITULACIJA STROŠKOV - NAČRT 3/3 - GRATEL</t>
  </si>
  <si>
    <t>1.0 GRADBENA DELA</t>
  </si>
  <si>
    <t>2.0 DAVKI</t>
  </si>
  <si>
    <t xml:space="preserve">Izkop obstoječe kabelske kanalizacije (60% strojno, 40% ročno), zasutje s tamponom ter nabijanje v slojih 20cm,  zaščita cevi z betonom C12/15 v kanal (10cm ob straneh ter zgoraj,  polaganje PVC opozorilnega traku, odvoz odvečnega materiala na trajno (komunalno) deponijo.  Postavka vključuje dobavo in vgradnjo materiala.    </t>
  </si>
  <si>
    <t xml:space="preserve">Izdelava AB kabelskega jaška 1,2x1,2x2,0m, z dvojnim LŽ pokrovom 60/60 nosilnosti 400kN brez zaklepa,  izkop v III-IV. ktg., nakladanje in odvoz odvečnega materiala, čiščenje terena in zasutje z izkopanim materialom. Postavka vključuje dobavo in montažo opaža, armature, betona (stene, plošči, podložni beton). Glej prilogi P7 in P8.  </t>
  </si>
  <si>
    <t>Rušitev obstoječega kabelskega jaška z udarnimi kladivi, nakladanje in odvoz materiala, čiščenje terena (PJØ100).</t>
  </si>
  <si>
    <t>Vnos sprememb v obstoječo izvršilno tehnično dokumentacijo Gratel.</t>
  </si>
  <si>
    <t>ur</t>
  </si>
  <si>
    <t>REKAPITULACIJA STROŠKOV - NAČRT 3/3 - TELEKOM</t>
  </si>
  <si>
    <t xml:space="preserve">Izkop ter poglobitev (1,5m teme cevi) obstoječe kabelske kanalizacije (60% strojno, 40% ročno), zasutje s tamponom ter nabijanje v slojih 20cm, polaganje PVC opozorilnega traku, odvoz odvečnega materiala na trajno (komunalno) deponijo.  Postavka vključuje dobavo in vgradnjo materiala. Glej prilogo P1.   </t>
  </si>
  <si>
    <t xml:space="preserve">Izkop ter poglobitev (1,5m teme cevi) obstoječega zemeljskega kabla (60% strojno, 40% ročno), zasutje s tamponom ter nabijanje v slojih 20cm, natikanje vzdolžno prerezane PE cevi fi110mm, polaganje PVC opozorilnega traku, odvoz odvečnega materiala na trajno (komunalno) deponijo.  Postavka vključuje dobavo in vgradnjo materiala. Glej prilogo P1.   </t>
  </si>
  <si>
    <t xml:space="preserve">Izkop obstoječega zemeljskega kabla (60% strojno, 40% ročno), zasutje s tamponom ter nabijanje v slojih 20cm, natikanje vzdolžno prerezane PE cevi fi110mm, sopolaganje PEHD 1x2 fi50 cevi ob zemeljskem kablu, zaščita cevi z betonom C12/15 v kanal (10cm ob straneh ter zgoraj,  polaganje PVC opozorilnega traku, odvoz odvečnega materiala na trajno (komunalno) deponijo.  Postavka vključuje dobavo in vgradnjo materiala.    </t>
  </si>
  <si>
    <t xml:space="preserve">Izdelava AB kabelskega jaška 1,2x1,5x1,9m, z enojnim LŽ pokrovom 60/60 nosilnosti 400kN brez zaklepa,  izkop v III-IV. ktg., nakladanje in odvoz odvečnega materiala, čiščenje terena in zasutje z izkopanim materialom. Postavka vključuje dobavo in montažo opaža, armature, betona (stene, plošči, podložni beton). Glej prilogi P6.  </t>
  </si>
  <si>
    <t>Izdelava kabelskega jaška iz BC fi100cm, z LŽ lahkim pokrovom 60/60 nosilnosti 125kN, izkop v III-IV. ktg., nakladanje in odvoz odvečnega materiala, čiščenje terena in zasutje z izkopanim materialom. Postavka vključuje dobavo in montažo opaža, armature, betona.</t>
  </si>
  <si>
    <t>Preizkus prehodnosti PEHD cevi.</t>
  </si>
  <si>
    <t>Vnos sprememb v obstoječo izvršilno tehnično dokumentacijo Telekom Slovenije.</t>
  </si>
  <si>
    <t xml:space="preserve">Zavarovanje železniških mejnih kamnov. V primeru poškodb ali premaknitve mejnih kamnov, je potrebno pri pooblaščeni geodetski organizaciji naročiti obnovo teh. </t>
  </si>
  <si>
    <t>12 371</t>
  </si>
  <si>
    <t>Rezkanje in odvoz asfaltne krovne plasti v debelini do 4 cm, komplet z nakladanjem in na deponijo po izboru izvajalca in z vsemi potrebnimi deli. Pločnik.</t>
  </si>
  <si>
    <t>12 372</t>
  </si>
  <si>
    <t>Rezkanje in odvoz asfaltne krovne plasti v debelini 4 do 7 cm, komplet z nakladanjem in na deponijo po izboru izvajalca in z vsemi potrebnimi deli.</t>
  </si>
  <si>
    <t>Rezkanje in odvoz asfaltne krovne plasti v debelini nad 7 cm, komplet z nakladanjem in na deponijo po izboru izvajalca in z vsemi potrebnimi deli. Rezkanje na območju med krilnimi zidovi, debelina asfalta nad 7 cm (predvideno 8 cm).</t>
  </si>
  <si>
    <t xml:space="preserve">Demontaža jeklene varnostne ograje, vključno z </t>
  </si>
  <si>
    <t>kovinsko, pridržno letvijo za pešce</t>
  </si>
  <si>
    <t>12 293</t>
  </si>
  <si>
    <t>Porušitev in odstranitev ograje iz železnih elementov, komplet z nakladanjem in odvozom na trajno deponijo.</t>
  </si>
  <si>
    <t>12.</t>
  </si>
  <si>
    <t>12 253</t>
  </si>
  <si>
    <t>Demontaža zaščitne ograje, visoke 1,6 do 2 m, komplet z nakladanjem in odvozom na trajno deponijo.</t>
  </si>
  <si>
    <t>13.</t>
  </si>
  <si>
    <t>Porušitev in odstranitev jaška z notranjo stranico/premerom nad 100 cm. Odstranitev prehodnih kabelskih jaškov na zaključkih robnih vencev.</t>
  </si>
  <si>
    <t>Strojna odstranitev malte z ročnimi pnevmatskimi kladivi, površina vertikalna, globina do 50 mm, po celotni površini obeh sten krajnih opornikov.</t>
  </si>
  <si>
    <t>12 475</t>
  </si>
  <si>
    <t>Porušitev in odstranitev zidu iz kamna v cementni malti, komplet z nakladanjem in odvozom na trajno deponijo.
Kamnita obloga krilnih zidu.</t>
  </si>
  <si>
    <t>16.</t>
  </si>
  <si>
    <t>12 496</t>
  </si>
  <si>
    <t>Porušitev in odstranitev ojačenega cementnega betona, komplet z nakladanjem in odvozom na trajno deponijo.
Rušenje obstoječega opornika in krilnega zidu z robnim vencem, z odrezom in odstranitvijo armature.</t>
  </si>
  <si>
    <t>17.</t>
  </si>
  <si>
    <t>Porušitev in odstranitev ojačenega cementnega betona, komplet z nakladanjem in odvozom na trajno deponijo.
Rušenje dela temelja, z ohranitvijo armature.</t>
  </si>
  <si>
    <t>18.</t>
  </si>
  <si>
    <t>13 244</t>
  </si>
  <si>
    <t>Zavarovanje gradbene jame v času gradnje '- z ''berlinsko steno''. Dobava materiala, vgraditev in vzdrževanje "berlinske
stene", sestavljene iz jeklenih HEA profilov 160 mm, vključno z lesenimi deskami, dim. 25x5x150cm, ki so postavljene med jeklene profile. Jekleni profili so postavljeni na medsebojnem razmaku 1,5 m. Jekleni profili se postavljajo v predhodno izvrtane luknje, premera 30 cm in globine ca 2m. Po postavitvi profilov se prostor okoli profila zasipa s peskom, granulacije 2-8 mm in hkrati zaliva z vodo, da se doseže čim večjo komprimacijo.
V ceni po m2 je upoštevana odstranitev stene po izvedbi. Obračunana je svetla površina berlinske stene (površina, ki vsebuje lesene deske)!</t>
  </si>
  <si>
    <t>- z ''berlinsko steno'', višine do 2 m.</t>
  </si>
  <si>
    <t>- z ''berlinsko steno'', višine od 2 m do 5,5 m. Stena se razpira na nasproti stoječe obstoječe krilo.</t>
  </si>
  <si>
    <t>- z ''berlinsko steno'', višine 5,5 m. Stena se razpira na nasproti stoječe obstoječe krilo.</t>
  </si>
  <si>
    <t>- z ''berlinsko steno'', višine od 5,5 m do 8 m. Stena se podpira na obstoječe krilo.</t>
  </si>
  <si>
    <t>- z ''berlinsko steno'', višine 8 m. Stena se podpira na obstoječe krilo in razpira z nasproti stoječo ''berlinsko steno''.</t>
  </si>
  <si>
    <t>19.</t>
  </si>
  <si>
    <t>Nosilni oder v enotni razpetini, skupne dolžine 17.40m preko železnice s jeklenimi podporami ob krajnih opornikih in jeklenimi nosilci, oprtimi na podpore in medsebojno povezanimi, z lesenim podom čez celotno površino. Celoten oder s podpiranjem do višine minimalno 4,70 m nad GRT. Vertikalna površina odra se nahaja na odmiku od osi tira minimalno 2,20 m. Nosilnost odra mora biti minimalno 5,0 kN/m2. Načrt odra mora pripraviti izvajalec gradbenih del in ga predložiti Službi za gradbeno dejavnost na SŽ-infrastruktura d.o.o., pisarna Ljubljana, v potrditev. Oder mora biti ustrezno zaščiten (prekrit), da je preprečeno scejanje vode z odra v območje tirov in vozne mreže. Upoštevana je horizontalna projekcija odra!</t>
  </si>
  <si>
    <t>20.</t>
  </si>
  <si>
    <t>14 769</t>
  </si>
  <si>
    <t>Rezanje ojačenega cementnega betona s talno diamantno žago, debelina nad 20,0  cm. Vzdolžno rezanje obstoječe voziščne plošče na segmente -pasove, ocenjena debelina reza do 70cm. Količina je ocenjena, obračun po dejanskih izmerah!</t>
  </si>
  <si>
    <t>21.</t>
  </si>
  <si>
    <t>Dvig odrezanih segmentov voziščne plošče, komplet z nakladanjem in odvozom na trajno deponijo.</t>
  </si>
  <si>
    <t>22.</t>
  </si>
  <si>
    <t>14 851</t>
  </si>
  <si>
    <t>Vrtanje lukenj skozi beton in jeklene nosilce DIF 55, površina vertikalna ali nagnjena do 45° glede na vertikalo, premera 18 mm, ter lepljenje navojnih palic premera 14 mm v maso na drugi strani ter vgradnjo podložne plošče in matice. Sidranje betona »znotraj profila« - skozi profil v maso še neodstranjenega betona na drugi strani jeklenega profila na medsebojnem razmiku 50 cm.</t>
  </si>
  <si>
    <t>23.</t>
  </si>
  <si>
    <t>14 887</t>
  </si>
  <si>
    <t>Strojna odstranitev bitumenskega ali epoksi premaza in hidroizolacije z voziščne plošče z rezkanjem, komplet z nakladanjem in odvozom na trajno deponijo z vsemi stroški deponiranja. Uporabiti frezo z maksimalnim razmikom zob 8 mm.</t>
  </si>
  <si>
    <r>
      <t xml:space="preserve">strojno z nakladanjem </t>
    </r>
    <r>
      <rPr>
        <sz val="8"/>
        <rFont val="Arial"/>
        <family val="2"/>
      </rPr>
      <t>in odvozom v začasno deponijo.</t>
    </r>
  </si>
  <si>
    <t>21 314</t>
  </si>
  <si>
    <t>21 624</t>
  </si>
  <si>
    <t>Izkop vezljive zemljine/zrnate kamnine – 3. kategorije za temelje širine nad 2 m in globine 1,1 do 2,0 m, strojno. Izkop varovan z ''berlinsko steno''.</t>
  </si>
  <si>
    <t>21 644</t>
  </si>
  <si>
    <t>Izkop vezljive zemljine/zrnate kamnine – 3. kategorije za temelje širine nad 2 m in globine nad 4,0 m, strojno. Izkop varovan z ''berlinsko steno''.</t>
  </si>
  <si>
    <r>
      <t>Zasip z vezljivo zemljino</t>
    </r>
    <r>
      <rPr>
        <sz val="8"/>
        <rFont val="Arial"/>
        <family val="2"/>
      </rPr>
      <t>/zrnato kamnino - 3. kategorije, strojno. Uporabiti primeren material iz izkopa.</t>
    </r>
  </si>
  <si>
    <t>- zasip z vezljivo zemljino/zrnato kamnino - 3. kategorije, strojno. Uporabi se primeren material iz izkopa, komplet z nakladanjem na začasni deponiji in dovozom z druge lokacije.</t>
  </si>
  <si>
    <t>25 232</t>
  </si>
  <si>
    <t>Zaščita brežine z roliranjem v debelini nad 30 cm.
Obloga brežine iz kamnov v betonu C16/20, kamni premera 25-40cm. Razmerje kamnov in betona je 60:40. Beton C16/20, Dmax=16 mm.</t>
  </si>
  <si>
    <t>Odlaganje mešanih gradbenih odpadkov z do 50 m.-% nemineralnih primesi (hidroizolacija), vključno s prevozom.</t>
  </si>
  <si>
    <t>32 237</t>
  </si>
  <si>
    <t>Izdelava zaščitne plasti hidroizolacije iz bituminizirane zmesi AC 8 surf B 50/70 A3 v debelini 3 cm.</t>
  </si>
  <si>
    <t>32 273</t>
  </si>
  <si>
    <t>Izdelava obrabne in zaporne plasti bituminizirane zmesi AC 11 surf B 50/70 A3 v debelini 4 cm.</t>
  </si>
  <si>
    <t>31 645</t>
  </si>
  <si>
    <t>Izdelava nosilne plasti bituminizirane zmesi AC 32 base B 50/70 A3 v debelini 11 cm.</t>
  </si>
  <si>
    <t>32 486</t>
  </si>
  <si>
    <t>Izdelava površinske prevleke z epoksidnim vezivom in posipom z obarvanim kremencevim peskom. Opomba: 2x epoksidni premaz - poraba 2x (0,4-0,5) kg/m2, z vmesnim posipom kremenčevega peska.</t>
  </si>
  <si>
    <t>Pobrizg z kationsko bitumensko emulzijo 0,31 do 0,50 kg/m2.</t>
  </si>
  <si>
    <t>59 831</t>
  </si>
  <si>
    <t>Zatesnitev dilatacijske rege asfaltov z bitumenskim zaključnim trakom za stike / trajno elastično zmesjo. Rega med asfaltom in robnikom.</t>
  </si>
  <si>
    <t>59 842</t>
  </si>
  <si>
    <t>Zatesnitev dilatacijske rege s trajno elastičnim zapolnitvenim materialom
Rega med hodnikom in robnikom, dilatacija hodnika.</t>
  </si>
  <si>
    <t>35 253</t>
  </si>
  <si>
    <t>Dobava in vgraditev dvignjenega robnika iz naravnega kamna s prerezom 20/13 cm.</t>
  </si>
  <si>
    <t>35 262</t>
  </si>
  <si>
    <t>51 122</t>
  </si>
  <si>
    <t>Izdelava nepremičnega odra, visokega 4,1 do 8 m. Delovni odri za izvedbo dobetonaže krilnih zidov in sanacije čelne površine krajnih opornikov. Upoštevana je horizontalna - tlorisna površina.</t>
  </si>
  <si>
    <t>51 211</t>
  </si>
  <si>
    <t>Izdelava enostranskega vezanega opaža za raven temelj - temelj kril in nosilec prehodne plošče.</t>
  </si>
  <si>
    <t>51 314</t>
  </si>
  <si>
    <t>Izdelava podprtega opaža za raven zid, visok 6,1 do 8 m - krila mostu.</t>
  </si>
  <si>
    <t>51 531</t>
  </si>
  <si>
    <t>Izdelava dvostranskega vezanega opaža za raven nosilec. Opaž dobetoniranega opornika in kril.</t>
  </si>
  <si>
    <t>Izdelava podprtega opaža za bočne stranice ravnih plošč. Prekladna plošča in prehodna plošča.</t>
  </si>
  <si>
    <t>51 712</t>
  </si>
  <si>
    <t>Izdelava obešenega opaža robnega venca na premostitvenem, opornem in podpornem objektu - opaž robnega venca in hodnika na mostu.</t>
  </si>
  <si>
    <t>Dobava in montaža trikotne zaključne letvice 3/3 v opaž pred betonažo konstrukcije. Robni venec mostu.</t>
  </si>
  <si>
    <t>Dobava in montaža trikotne zaključne letvice 5/5 v opaž pred betonažo konstrukcije. Robni venec mostu.</t>
  </si>
  <si>
    <t>Dobava in vgraditev Dywidag palice premera 28 mm, vključno z vso opremo, zacevitvijo vrtine, z napenjanjem na silo do 50 kN, z injektiranjem s cementno injekcijsko maso, dolžine 9,0 m ter karakteristikami σdop / σruš =132/146 kN/cm2.</t>
  </si>
  <si>
    <t>53 252</t>
  </si>
  <si>
    <t>Dobava in vgraditev ojačenega cementnega betona C30/37 v prerez 0,16 do 0,30 m3/m2-m1.
- prekladna konstrukcija: C30/37, XC4, XD1, XF2, PV-II, Dmax 32 mm.</t>
  </si>
  <si>
    <t>- prehodna plošča: C30/37, XC4, XD2, XF2, PV-II, Dmax 32 mm</t>
  </si>
  <si>
    <t>53 253</t>
  </si>
  <si>
    <t>Dobava in vgraditev ojačenega cementnega betona C30/37 v prerez 0,31 do 0,50 m3/m2-m1.</t>
  </si>
  <si>
    <t>- hodnik in robni venec: beton C30/37, XC4, XD3, XF4, PV-II, Dmax 32 mm.</t>
  </si>
  <si>
    <t>53 254</t>
  </si>
  <si>
    <t>Dobava in vgraditev ojačenega cementnega betona C30/37 v prerez nad 0,50 m3/m2-m1.</t>
  </si>
  <si>
    <t>- krila, beton C30/37, XC4, XD2, XF2, PV-II, Dmax 32 mm</t>
  </si>
  <si>
    <t>- pasovni temelji kril, beton C30/37, XC2, PV-II, Dmax 32 mm</t>
  </si>
  <si>
    <t>- oporniki mostu, beton C30/37, XD2, XF2, PV-II, Dmax 32 mm.</t>
  </si>
  <si>
    <t>- Nosilec prehodne plošče: C30/37, XC4, XD2, XF2, PV-II, Dmax 32 mm</t>
  </si>
  <si>
    <t>Dobava, izdelava in montaža montažnih T nosilcev, komplet z vsemi potrebnimi deli in materiali (opaž, armatura, beton, dvig, premik, položitev,…). Montažni nosilci T oblike so prečnega prereza z višino 55 cm. Stojina nosilcev je širine 40 cm, širina plošče znaša 113 cm, debelina tlačne plošče pa od 15 cm na sredini do 10 cm na robu.</t>
  </si>
  <si>
    <t>54 542</t>
  </si>
  <si>
    <t>Metlanje površine cementnega betona. Metličenje pohodnih površin hodnikov na mostu.</t>
  </si>
  <si>
    <t>55 323</t>
  </si>
  <si>
    <t>Čiščenje površine cementnega betona brez odkrite armature, z vodnim curkom pod visokim pritiskom, površina vertikalna ali pod nagibom do 20 st.glede na vertikalo, posamične površine nad 10,0 m2.
-vodni curek s pritiskom do 400 bar.</t>
  </si>
  <si>
    <t>14 533</t>
  </si>
  <si>
    <t>14 624</t>
  </si>
  <si>
    <t>Odstranitev cementnega betona, z vodnim curkom pod visokim pritiskom, z odkrivanjem armature, površina vertikalna ali pod nagibom do 20 st. glede na vertikalo, posamična površina prereza do 1,0 m2, globina nad 50 mm
- z vodnim curkom pod visokim pritiskom min 1700 bar vkljucno s finim cišcenjem odstranjenih delcev.</t>
  </si>
  <si>
    <t>14 776</t>
  </si>
  <si>
    <t>Rezanje ojačenega cementnega betona  s stensko diamantno žago, debelina do 10  cm.
Rezanje roba saniranih površin AB konstrukcije do globine 3 mm z namenom, da bo debelina zalivne mase pri sanaciji površine na robovih vsaj 3 mm. Ocena količine!!</t>
  </si>
  <si>
    <t>55 512</t>
  </si>
  <si>
    <t>Čiščenje korodirane armature in kablov s peskanjem, površina nagnjena 71 st. do 90 st., posamične površine od 0,51 do 1,0 m2.
Cišcenje korodirane armature s peskanjem do stopnje cistosti Sa2.5.</t>
  </si>
  <si>
    <t>55 592</t>
  </si>
  <si>
    <t>Protikorozijska zaščita armature ali kablov z nanašanjem epoxi premaza v skladu z navodili proizvajalca, površina nagnjena 71 st.do 90 st., posamične površine od 0,51 do 1,0 m2.
Kot npr. epoxi-cementni premaz Sika TopArmatec 110 EpoCem ali enakovredno.</t>
  </si>
  <si>
    <t>24.</t>
  </si>
  <si>
    <t>Dobava in izvedba premaza za zagotovitev ustreznega oprijema novega betona z obstojecim betonom (kot npr. elastosil ali podobno), komplet z vsemi potrebnimi deli in materiali.</t>
  </si>
  <si>
    <t>25.</t>
  </si>
  <si>
    <t>55 763</t>
  </si>
  <si>
    <t>Priprava in vgraditev cementne malte z dodatkom umetnih vlaken po navodilih proizvajalca, površina nagnjena 71 st. in 90 st., posamične površine do 1,0 m2, debelina od 41 do 60 mm
- z uporabo reprofilacijskih mikro-armiranih sanacijskih malt tipa R4 v debelini do 60 mm.</t>
  </si>
  <si>
    <t>26.</t>
  </si>
  <si>
    <t>55 641</t>
  </si>
  <si>
    <t>Priprava in vgraditev cementne malte za izravnavo, površina nagnjena 71 st.do 90 st., posamične površine do 1,0 m2, debelina do 20 mm.
Zakljucni sloj sanacijske malte s fino cementno malto z dodatkom polimera s kompenziranim krcenjem, deb. do 5 mm.</t>
  </si>
  <si>
    <t>27.</t>
  </si>
  <si>
    <t>55 971</t>
  </si>
  <si>
    <t>Zaščita površine cementnega betona z impregnacijskim premazom
- z hidrofobnim impregnacijskim premazom z inhibitorji korozije.</t>
  </si>
  <si>
    <t>28.</t>
  </si>
  <si>
    <t>55 451</t>
  </si>
  <si>
    <t>Sanacija - injektiranje površinskih razpok v cementnem betonu, globokih do 40 mm (do armature), z epoksidno ali poliuretansko smolo, po načrtu in navodilih proizvajalca, površina nagnjena 71 st. do 90 st., širina razpok do 1 mm.
Uporabi se epoksidna injekcijska masa tlačne trdnosti večje od 45 Mpa.</t>
  </si>
  <si>
    <t>29.</t>
  </si>
  <si>
    <t>56 822</t>
  </si>
  <si>
    <t>Sidranje armature ali moznikov z lepljenimi sidri, vključno z vrtanjem lukenj premera 14 do 22 mm.</t>
  </si>
  <si>
    <t>- Vrtanje luknje premera 20 mm , (za poz. 80, premer 16 mm), globine 30 cm. Sidra za povezavo med novim krilom in obstojeco konstr., sidra so zajeta v ločeni postavki! Predvideno 512 kos. Lepljenje z lepilom HILTY-HIT HY 200 ali enakovredno!</t>
  </si>
  <si>
    <t>30.</t>
  </si>
  <si>
    <t>56 823</t>
  </si>
  <si>
    <t>Sidranje armature ali moznikov z lepljenimi sidri, vključno z vrtanjem lukenj premera 24 do 36 mm.</t>
  </si>
  <si>
    <t>- Vrtanje luknje premera 35 mm (za poz. 84, premer 28 mm), globina 145 cm, sidrano 50 cm na koncu vrtine. Sidra za povezavo med novim krilom in obst. Opornikom, bočno; sidra so zajeta v ločeni postavki! Predvideno 26 kos. Lepljenje z lepilom HILTY-HIT HY 200 ali enakovredno!</t>
  </si>
  <si>
    <t>- Vrtanje luknje premera 32 mm (za poz. 12, premer 25 mm), globina 25 cm. Sidra za povezavo med novim in obst. opornikom; sidra so zajeta v ločeni postavki! Predvideno 84 kos. Lepljenje z lepilom HILTY-HIT HY 200 ali enakovredno!</t>
  </si>
  <si>
    <t>31.</t>
  </si>
  <si>
    <t>Dobava in montaža opaža  iz jeklene pločevine, privijačene na montažne nosilce; za betonažo tlačne plošče in zgornjega dela opornikov v višini montažnih nosilcev. Zapiranje odprtin med montažnimi nosilci, zgornjim delom opornika za izvedbo tlačne plošče.  Delo v zelo omejenem prostoru, s težavnim dostopom. Opaž se po izvedbi del odstrani!</t>
  </si>
  <si>
    <t>32.</t>
  </si>
  <si>
    <t>58 111</t>
  </si>
  <si>
    <t>Izdelava in priprava za vgraditev nosilne konstrukcije zaščitne ograje na objektu iz jeklenih cevi z okroglim prerezom (po načrtu).
Jeklena ograja za pešce, h=120cm, z vertikalnimi polnili, vroče cinkana z minimalno debelino nanosa 80 µm. Ograja se pritrjuje na zgornjo površino hodnikov.</t>
  </si>
  <si>
    <t>33.</t>
  </si>
  <si>
    <t>58 172</t>
  </si>
  <si>
    <t>Dobava in vgraditev zaščitne jeklene ograje na premostitvenem objektu, pritrjene na horizontalne dele ograj za pešce, visoke 2,0 m, s paneli, širokimi 0,75 m.</t>
  </si>
  <si>
    <t>34.</t>
  </si>
  <si>
    <t>58 821</t>
  </si>
  <si>
    <t>Dobava in vgraditev merilnih čepov, vključno navezavo na veljavno nivelmansko mrežo.</t>
  </si>
  <si>
    <t>35.</t>
  </si>
  <si>
    <t>58 911</t>
  </si>
  <si>
    <t>Dobava in vgraditev kovinske plošče z vpisanim nazivom izvajalca in letom izgradnje objekta</t>
  </si>
  <si>
    <t>36.</t>
  </si>
  <si>
    <t>59 414</t>
  </si>
  <si>
    <t>Priprava podlage - površine cementnega betona s peskanjem. Opcija z vodnim curkom. Upoštevano čiščenje, odpraševanje. Upoštevana površina voziščne plošče.</t>
  </si>
  <si>
    <t>37.</t>
  </si>
  <si>
    <t>59 654</t>
  </si>
  <si>
    <t>Izdelava hidroizolacije z bitumenskimi trakovi, debelimi 4,5 ali 5 mm, sprijemna plast iz bitumenske lepilne zmesi.
Izvedba z:
- vročo bitumensko zmesjo - poraba (2-2,5) kg/m2
- varjeni bitumenski trakovi s stekleno tkanino, debeline 5 mm.</t>
  </si>
  <si>
    <t>38.</t>
  </si>
  <si>
    <t>59 996</t>
  </si>
  <si>
    <t>Izdelava delovnega stika stene po načrtu. Tesnitev navpičnih ali vodoravnih spojev z nabrekajočim tesnilnim trakom. Pri delu je treba paziti na čistost podlage in kvalitetno lepljenje traku.</t>
  </si>
  <si>
    <t>39.</t>
  </si>
  <si>
    <t>Izdelava kabelske kanalizacije iz cevi iz polietilena, premera 125 mm (PE HD 125).</t>
  </si>
  <si>
    <t>40.</t>
  </si>
  <si>
    <t>73 427</t>
  </si>
  <si>
    <t>Izdelava prehodnega revizijskega jaška iz ojačenega cementnega betona C30/37, Dmax =16 mm, s kovinskim pokrovom  -LTŽ pokrov dim. 60/60cm, nosilnosti 125kN, za cevi, vgrajene v hodnik, zunanje izmere prereza jaška 130/137 cm, globokega 75 cm, z debelino sten in plošč 15cm in eno steno iz zidakov v apneni malti, deb. 12 cm.</t>
  </si>
  <si>
    <t>Izdelava debeloslojne neprekinjene označbe na vozišču, strojno, debelina plasti 2 do 3 mm, širina črte 15 cm. Sredinska neprekinjena ločilna vzdolžna črta.</t>
  </si>
  <si>
    <t>Izdelava debeloslojne neprekinjene označbe na vozišču, strojno, debelina plasti 2 do 3 mm, širina črte 15 cm. Robna črta.</t>
  </si>
  <si>
    <t>Dobava in vgraditev jeklene varnostne ograje, vključno vse elemente, za nivo zadrževanja H1 in za delovno širino W4. Ograja izven objekta.</t>
  </si>
  <si>
    <t>64 634</t>
  </si>
  <si>
    <t>Dobava in vgraditev jeklene varnostne ograje na objekt, vključno vse elemente, za nivo zadrževanja H1 in za delovno širino W4. Pritrjevanje z vijačenjem na robni venec.</t>
  </si>
  <si>
    <r>
      <rPr>
        <b/>
        <sz val="8"/>
        <rFont val="Arial"/>
        <family val="2"/>
      </rPr>
      <t>8.)</t>
    </r>
    <r>
      <rPr>
        <sz val="8"/>
        <rFont val="Arial"/>
        <family val="2"/>
      </rPr>
      <t xml:space="preserve"> Nasip cestišča med krilnimi zidovi je zajet v ločenem popisu!</t>
    </r>
  </si>
  <si>
    <t>11/10</t>
  </si>
  <si>
    <t>MIND INŽENIRING d.o.o.</t>
  </si>
  <si>
    <t>19-023/3.1</t>
  </si>
  <si>
    <t>11/12</t>
  </si>
  <si>
    <t>Elaborat zaščite pred blodečimi tokovi</t>
  </si>
  <si>
    <t>CPS d.o.o.</t>
  </si>
  <si>
    <t>1486/2020</t>
  </si>
  <si>
    <t>REKAPITULACIJA STROŠKOV</t>
  </si>
  <si>
    <t xml:space="preserve">11/10 Elaborat odvijanja železniškega prometa v času izvajanja del
</t>
  </si>
  <si>
    <t>Stroški ovir v prometu - dela potekajo sočasno z zaporo proge Kranj-Jesence-d.m. (obratujejo lokalni potniški vlaki). V postavki so upoštevani stroški progovnega čuvaja, strošek zasedbe postaje, stroški zamud vlakov, strošek nadomestnega avtobusnega prevoza, strošek organizacije počasne vožnje, strošek organizacije zapore, strošek izklopa napetosti vozne mreže in strošek spremembe turnusa.</t>
  </si>
  <si>
    <t>OPOMBA: Za podrobnosti glej 11/10 - ELABORAT ODVIJANJA ŽELEZNIŠKEGA PROMETA V ČASU IZVAJANJA DEL!</t>
  </si>
  <si>
    <t>Stroški ovir v prometu z upoštevanjem popolne zapore ceste in začasno deviacijo z 2 x montažni most Mabey Compact 200</t>
  </si>
  <si>
    <t>B1 - dela potekajo sočasno z zaporo proge Kranj-Jesence-d.m. (obratujejo lokalni potniški vlaki)</t>
  </si>
  <si>
    <t>B2 - dela potekajo po predvideni zapori proge Kranj-Jesenice-d.m. (obratujejo lokalni in mednarodni potniški ter tovorni vlaki)</t>
  </si>
  <si>
    <t>B1</t>
  </si>
  <si>
    <t>B2</t>
  </si>
  <si>
    <t>Elaborat odvijanja železniškega prometa v času izvajanja del (B2)</t>
  </si>
  <si>
    <t>11/12  Elaborat zaščite pred blodečimi tokovi</t>
  </si>
  <si>
    <t>1.0  POPIS DEL IN OPREME</t>
  </si>
  <si>
    <t>POPIS DEL IN OPREME</t>
  </si>
  <si>
    <t>Dobava in montaža stalnega merilnega mesta (SMM) betonski stebriček z INOX omaro, z izkopom in zasutjem</t>
  </si>
  <si>
    <t xml:space="preserve">Dobava in montaža stacionarne referenčne elektrode Ag-AgCl, BORIN oznake “STELTH 2, vključno s korozijskim kuponom Fe, 10 cm2  </t>
  </si>
  <si>
    <t>Izvedba kabelskih priključkov na železno armaturo, ozemljila, tuje instalacije z ustreznim postopkom.</t>
  </si>
  <si>
    <t>Dobava in polaganje kabla NYY 1x16mm².</t>
  </si>
  <si>
    <t>Dobava in polaganje kabla H07RN-F 4x1,5mm².</t>
  </si>
  <si>
    <t>Dobava in polaganje kabla RHH #14 AWG.</t>
  </si>
  <si>
    <t>Izvedba meritev, komplet z merilnim poročilom</t>
  </si>
  <si>
    <t>Izdelava izvršilne dokumentacije.</t>
  </si>
  <si>
    <t>Priprava in zavarovanje gradbišča</t>
  </si>
  <si>
    <t>Nadzor upravljalca železniške in cestne infrastrukture</t>
  </si>
  <si>
    <t>Projektantski nadzor</t>
  </si>
  <si>
    <t>€</t>
  </si>
  <si>
    <t>Izkop vezljive zemljine/zrnate kamnine – 3. kategorije za temelje, kanalske rove, prepuste, jaške in drenaže, širine do 1,0 m in globine do 1,0 m – strojno, planiranje dna ročno. Izkop za požiralnike odvodnje.</t>
  </si>
  <si>
    <t>21 414</t>
  </si>
  <si>
    <t>Izkop vezljive zemljine/zrnate kamnine – 3. kategorije za gradbene jame za objekte, globine do 1,0 m – strojno, planiranje dna ročno. Izkop za ponikovalne jaške</t>
  </si>
  <si>
    <t>24 214</t>
  </si>
  <si>
    <t>Izdelava zasipa z zrnato kamnino – 3. kategorije - strojno, s primernim materialom iz izkopa. Zasip ponikovalnih jaškov.</t>
  </si>
  <si>
    <t>Izdelava zasipa iz kamnov v pustem betonu C12/15 na območju novega nasipa za cesto ob požiralnikih, komplet z vsemi potrebnimi deli in materiali.</t>
  </si>
  <si>
    <t>24 219</t>
  </si>
  <si>
    <t>Zasip z zrnato kamnino – 3. kategorije z dobavo iz gramoznice. Zasip z gramoznim materialom 0/63 mm.</t>
  </si>
  <si>
    <t>Dobava in vgraditev pogreznjenega robnika iz naravnega kamna s prerezom 20/13 cm, s prehodom iz h=7 cm na h=0 cm.</t>
  </si>
  <si>
    <t>Izdelava in oblikovanje trikotnega vtoka v požiralnik iz asfalta,  dolžine ca 2,60 m, globine 1m (površina ca 1,4m2), komplet z vsemi potrebnimi deli in materiali.</t>
  </si>
  <si>
    <t>Priprava in asfaltatiranje bankine v širini 1,0m dolžine ca 2 m,  (površina ca 2m2) za vodenje padavinske vode na brežino nasipa, komplet z vsemi potrebnimi deli in materiali.</t>
  </si>
  <si>
    <t>44 122</t>
  </si>
  <si>
    <t xml:space="preserve">Izdelava jaška iz cementnega betona, krožnega prereza s premerom 40 cm, globokega 1,0 do 1,5 m s talno ploščo. Požiralnik z votokom pod robnik. Globina vtočne odprtine je minimalno 10 cm. Na požiralniku je vgrajen betonski pokrov dim. 40 x 40 cm z pokrovno ploščo. V postavki upoštevati vsa potrebne materiale in dela. </t>
  </si>
  <si>
    <t>44 124</t>
  </si>
  <si>
    <t xml:space="preserve">Izdelava jaška iz cementnega betona, krožnega prereza s premerom 40 cm, globokega 2,0 do 2,5 m s talno ploščo. Požiralnik z votokom pod robnik. Globina vtočne odprtine je minimalno 10 cm. Na požiralniku je vgrajen betonski pokrov dim. 40 x 40 cm z pokrovno ploščo. V postavki upoštevati vsa potrebne materiale in dela. </t>
  </si>
  <si>
    <t>43 232</t>
  </si>
  <si>
    <t>Izdelava kanalizacije iz cevi iz polivinilklorida, vključno s podložno plastjo iz cementnega betona, premera 20 cm, v globini do 1,0 m.
Polnostenske PVC cevi DN200, razreda togosti SN4, po standardu SIST EN 1401-1 in  SIST EN 13476-1, komplet z vsemi fazonskimi kosi. Cevi so opremljene z vtično objemko in tesnilom iz EPDM.</t>
  </si>
  <si>
    <t>43 292</t>
  </si>
  <si>
    <t>Obbetoniranje cevi za kanalizacijo s cementnim betonom C 16/20, po detajlu iz načrta, premera 20 cm. Poraba betona C16/20 ca 0,11m3/m1.</t>
  </si>
  <si>
    <t>46 371</t>
  </si>
  <si>
    <t>Ureditev ponikovalnice s perforirano cevjo iz armiranega betona, krožnega prereza, s premerom 200 cm, globine od 2,31 m do 2,58 m. V dnu jaška se na polipropilenski geotkaninini vgradi sloj peska 8/16 mm debeline 20 cm. Na sloj peska se kot zaščita naloži lomljenec iz kamnine Ds 10-25 cm v sloju debeline 30 cm. Na vrhu cevi se izvede pokrovna plošča iz armiranega betona C25/30 debeline 25 cm, z zaščitnim zidcem okoli vstopnega okna. V pokrovni plošči je vgrajen pokrov DN600 iz kompozitnega materiala, nosilnosti 50 kN. V postavki upoštevati vsa potrebna dela in materiale. Glej detajl ponikovalnega jaška!</t>
  </si>
  <si>
    <t>Dobava, priprava in polaganje trodimenzionalne poliamidne mreže, debeline 20 mm, natezne trdnosti 20kN/m, s pritrjevanje na brežino, komplet z vsemi potrebnimi deli in materiali.</t>
  </si>
  <si>
    <r>
      <t>Odstranitev cementnega betona, z vodnim curkom pod visokim pritiskom, brez odkrivanja armature, površina vertikalna ali pod nagibom do 20 st.glede na vertikalo, posamična površina prereza do 1,0 m2, globina 21 do 30 mm
Globine do 30mm. Pritisk min. 1700 bar vkljucno s finim cišcenjem odstranjenih delcev</t>
    </r>
    <r>
      <rPr>
        <sz val="8"/>
        <color indexed="10"/>
        <rFont val="Arial"/>
        <family val="2"/>
      </rPr>
      <t>.</t>
    </r>
  </si>
  <si>
    <t>REKAPITULACIJA STROŠKOV - NAČRT 3/2 - PREUREDITEV VOZNEGA OMREŽJA</t>
  </si>
  <si>
    <t>Gradbena dela</t>
  </si>
  <si>
    <t>1.1</t>
  </si>
  <si>
    <t>Temelji drogov</t>
  </si>
  <si>
    <t>1.1.1</t>
  </si>
  <si>
    <t>Izdelava armiranobetonskega temelja droga tip M 57vp, glede na novi "Katalog temeljev stebrov vozne mreže"  (SŽ-Projektivno</t>
  </si>
  <si>
    <t xml:space="preserve">podjetje, 2007) po katalogu določene dimenzije temelja so 120x120x170 (250) cm: </t>
  </si>
  <si>
    <t xml:space="preserve">Pozicija obsega odmetavanje tolčenca, izkop za temelj v materialu III. kategorije, odvoz odvečnega materiala na deponijo,  </t>
  </si>
  <si>
    <t xml:space="preserve">izdelavo in postavitev opaža za del temelja, ki gleda izven terena ter armature in dobava in vgradnja betona kvalitete C 30/37, XC4, XF3,  finalno obdelavo površine temelja, ki gleda izven terena. </t>
  </si>
  <si>
    <t>Z izdelavo, dobavo in vgradnjo okvirja s sidrnimi vijaki in izvedbo električne izolacije med drogom in temeljem.</t>
  </si>
  <si>
    <t>Dimenzije temelja  in armature so, glede na zgornje podatke, razvidne iz navedenega kataloga.</t>
  </si>
  <si>
    <t>1.1.2</t>
  </si>
  <si>
    <t xml:space="preserve">Isto kot poz. 1.1., le tip M 110Kvp, za dimenzijo temelja 130x150x200 (250) cm; </t>
  </si>
  <si>
    <t>1.2</t>
  </si>
  <si>
    <t>Temelji dvojnih sider</t>
  </si>
  <si>
    <t>1.2.1</t>
  </si>
  <si>
    <t>Izdelava armiranobetonskega temelja dvojnega sidra Tsd:</t>
  </si>
  <si>
    <t>Pozicija obsega odmetavanje tolčenca,  izkop za temelj v materialu III. kategorije, odvoz odvečnega materiala na deponijo, izdelavo in postavitev opaža, izdelavo in namestitev armature in sidrnih zank,</t>
  </si>
  <si>
    <t>dobava in vgradnja betona kvalitete C 30/37, XC4, XF3, ter finalno obdelavo površine temelja, ki gleda izven terena</t>
  </si>
  <si>
    <t>Dimenzije temelja in armature so razvidne iz že omenjenega kataloga.</t>
  </si>
  <si>
    <t xml:space="preserve">dimenzija temelja 130x130x200 (220) cm; </t>
  </si>
  <si>
    <t>1.3</t>
  </si>
  <si>
    <t>1.3.1</t>
  </si>
  <si>
    <t>1.3.2</t>
  </si>
  <si>
    <t>1.3.3</t>
  </si>
  <si>
    <t>Ostala gradbena dela</t>
  </si>
  <si>
    <t>Geološki nadzor pri izkopu za temelj (ocena pravilnosti izbrane nosilnosti temeljnih tal in morebitna korekcija tipa temelja).</t>
  </si>
  <si>
    <t>SKUPAJ Gradbena dela</t>
  </si>
  <si>
    <t>2</t>
  </si>
  <si>
    <t>MONTAŽNA DELA</t>
  </si>
  <si>
    <t>2.1</t>
  </si>
  <si>
    <t>Dobava in postavitev drogov</t>
  </si>
  <si>
    <t>M57-vp.</t>
  </si>
  <si>
    <t>M110k-vp</t>
  </si>
  <si>
    <t>2.1.3</t>
  </si>
  <si>
    <t>Končna regulacija drogov po vertikali po</t>
  </si>
  <si>
    <t>obremenitvi le teh.</t>
  </si>
  <si>
    <t>2.2</t>
  </si>
  <si>
    <t xml:space="preserve">Dobava in namestitev nosilcev, nosilne in poligonacijske opreme vodov </t>
  </si>
  <si>
    <t>Nosilec enega voznega voda</t>
  </si>
  <si>
    <t>nad enim tirom.</t>
  </si>
  <si>
    <t>2.2.1</t>
  </si>
  <si>
    <t>2.2.2</t>
  </si>
  <si>
    <t>Nosilec napajalnega voda z enim</t>
  </si>
  <si>
    <t>izolatorjem (enostranski kratki).</t>
  </si>
  <si>
    <t>2.2.3</t>
  </si>
  <si>
    <t>izolatorjem (enostranski kratki), nameščen na vertikalno steno nadvoza.</t>
  </si>
  <si>
    <t>Pozicija obsega vrtanje izvrtin, sidranje</t>
  </si>
  <si>
    <t>z dvokomponentno sidrno maso, montažo</t>
  </si>
  <si>
    <t>nosilca</t>
  </si>
  <si>
    <t>2.3</t>
  </si>
  <si>
    <t xml:space="preserve">Dobava in namestitev vodov, sidrne in zatezne opreme </t>
  </si>
  <si>
    <t>2.3.1</t>
  </si>
  <si>
    <t>Dobava in namestitev polkompenziranega</t>
  </si>
  <si>
    <t>2.3.2</t>
  </si>
  <si>
    <t>Dobava in namestitev napajalnega voda iz</t>
  </si>
  <si>
    <t>2.3.3</t>
  </si>
  <si>
    <t xml:space="preserve">Čvrsto vpetje obstoječega napajalnega </t>
  </si>
  <si>
    <t>2.3.4</t>
  </si>
  <si>
    <t>Čvrsto vpetje VM 320 mm2.</t>
  </si>
  <si>
    <t>2.3.5</t>
  </si>
  <si>
    <t xml:space="preserve">Čvrsto vpetje zaščitnega voda 70 mm2 </t>
  </si>
  <si>
    <t>2.3.6</t>
  </si>
  <si>
    <t xml:space="preserve">Sidranje droga z dvojnim </t>
  </si>
  <si>
    <t>sidrom (izolirni člen).</t>
  </si>
  <si>
    <t>2.3.7</t>
  </si>
  <si>
    <t>2.3.8</t>
  </si>
  <si>
    <t>2.3.9</t>
  </si>
  <si>
    <t xml:space="preserve">Natančen pregled lege voznih vodov (poligonacije) </t>
  </si>
  <si>
    <t xml:space="preserve">vodov (višina in gradient pri spremembah le te, </t>
  </si>
  <si>
    <t>poligonacija, varnostne razdalje na objektu,</t>
  </si>
  <si>
    <t>2.4</t>
  </si>
  <si>
    <t>Dobava in namestitev zaščitne in opozorilne opreme</t>
  </si>
  <si>
    <t>2.4.1</t>
  </si>
  <si>
    <t>Dobava in namestitev ozemljitvene</t>
  </si>
  <si>
    <r>
      <t>pocinkane jeklene vrvi 70 mm</t>
    </r>
    <r>
      <rPr>
        <vertAlign val="superscript"/>
        <sz val="11"/>
        <rFont val="Arial"/>
        <family val="2"/>
      </rPr>
      <t xml:space="preserve">2 </t>
    </r>
  </si>
  <si>
    <t>kompletno s pritrdilno opremo.</t>
  </si>
  <si>
    <t>2.4.2</t>
  </si>
  <si>
    <t xml:space="preserve">Zaščitna vez kovinskih zaščitnih ograj </t>
  </si>
  <si>
    <t xml:space="preserve">na nadvozu z jekleno pocinkano izolirano </t>
  </si>
  <si>
    <t>betonski steni nadvoza</t>
  </si>
  <si>
    <t>2.4.3</t>
  </si>
  <si>
    <t xml:space="preserve">Zaščitna vez kovinskih delov začasnega </t>
  </si>
  <si>
    <t>zaščitnega predora na tirnico z jekleno,</t>
  </si>
  <si>
    <t>pocinkano, izolirano vrvjo</t>
  </si>
  <si>
    <r>
      <t>70 mm</t>
    </r>
    <r>
      <rPr>
        <vertAlign val="superscript"/>
        <sz val="12"/>
        <rFont val="Arial"/>
        <family val="2"/>
      </rPr>
      <t>2</t>
    </r>
    <r>
      <rPr>
        <sz val="12"/>
        <rFont val="Arial"/>
        <family val="2"/>
      </rPr>
      <t xml:space="preserve">. </t>
    </r>
  </si>
  <si>
    <t>2.4.4</t>
  </si>
  <si>
    <t>Dobava in namestitev tipskega zaščitnega</t>
  </si>
  <si>
    <t xml:space="preserve">panoja na ograjo nadvoza nad progo, </t>
  </si>
  <si>
    <t xml:space="preserve">vključno ustrezne objemke in ostali pritrdilni </t>
  </si>
  <si>
    <t>material.</t>
  </si>
  <si>
    <t>2.4.5</t>
  </si>
  <si>
    <t>ocena</t>
  </si>
  <si>
    <t>Montažna dela skupaj</t>
  </si>
  <si>
    <t>DEMONTAŽNA DELA</t>
  </si>
  <si>
    <t>3.1</t>
  </si>
  <si>
    <t>3.2</t>
  </si>
  <si>
    <t>Demontaža voznega voda 320 mm2</t>
  </si>
  <si>
    <t>3.3</t>
  </si>
  <si>
    <t>Demontaža napajalnega voda 2x95mm2</t>
  </si>
  <si>
    <t>3.4</t>
  </si>
  <si>
    <t>3.5</t>
  </si>
  <si>
    <t>Jeklena pocinkana vrv 70 mm2 vzdolž drogov</t>
  </si>
  <si>
    <t>3.6</t>
  </si>
  <si>
    <t>3.7</t>
  </si>
  <si>
    <t>Demontaža droga VM</t>
  </si>
  <si>
    <t>3.8</t>
  </si>
  <si>
    <t>M34</t>
  </si>
  <si>
    <t>Nosilna oprema napajalnega voda</t>
  </si>
  <si>
    <t>na vrhu droga</t>
  </si>
  <si>
    <t>Demontažna dela skupaj</t>
  </si>
  <si>
    <t>4</t>
  </si>
  <si>
    <t>4.1</t>
  </si>
  <si>
    <t>4.2</t>
  </si>
  <si>
    <t>4.3</t>
  </si>
  <si>
    <t>4.4</t>
  </si>
  <si>
    <t>Tuje storitve skupaj</t>
  </si>
  <si>
    <t>dveh bakrenih vrvi 95 mm2</t>
  </si>
  <si>
    <t>voda iz dveh vrvi preseka 95 mm2.</t>
  </si>
  <si>
    <r>
      <t>vrvjo 70 mm</t>
    </r>
    <r>
      <rPr>
        <vertAlign val="superscript"/>
        <sz val="12"/>
        <rFont val="Arial"/>
        <family val="2"/>
      </rPr>
      <t xml:space="preserve">2 </t>
    </r>
    <r>
      <rPr>
        <sz val="8"/>
        <rFont val="Arial"/>
        <family val="2"/>
      </rPr>
      <t xml:space="preserve">na tirnico povratnega voda. </t>
    </r>
  </si>
  <si>
    <t>1.0 Gradbena dela skupaj</t>
  </si>
  <si>
    <t>2. Montažna dela skupaj</t>
  </si>
  <si>
    <t>3. Demontažna dela skupaj</t>
  </si>
  <si>
    <t>4. Tuje storitve skupaj</t>
  </si>
  <si>
    <t>5. DAVKI</t>
  </si>
  <si>
    <t>ELCOND INGENIRING d.o.o.</t>
  </si>
  <si>
    <t>Izvedba zavarovanja tirne grede pri izkopu gradbene jame za izdelavo temelja droga VM ali temelja sidra</t>
  </si>
  <si>
    <t>Izvedba rušenja z odstranitvijo obstoječega temelja VM, do globine 20 cm pod nivojem terena, vključno z vsemi deli in odvozom materiala na deponijo.</t>
  </si>
  <si>
    <t>2.1.4</t>
  </si>
  <si>
    <t>Pritrditev ploščic za oštevilčenje drogov in</t>
  </si>
  <si>
    <t xml:space="preserve"> izvedbo ostalih oznak na drogovih.</t>
  </si>
  <si>
    <t>Namestitev nosilca enega voznega voda</t>
  </si>
  <si>
    <t>nad enim tirom (kpl. konzola, izolatorja, zatezač,</t>
  </si>
  <si>
    <t>objemke, križni zglob, polig. lakt + ročici, ....)</t>
  </si>
  <si>
    <t>Namestitev enožlebega nosilnega izolatorja na</t>
  </si>
  <si>
    <t>konzolo novih DVM 72, DVM 73 in DVM 74</t>
  </si>
  <si>
    <t xml:space="preserve">oz. obstoječih DVM 71, 72, 73 in 74, </t>
  </si>
  <si>
    <t>za montažo dodatne tokovne povezave</t>
  </si>
  <si>
    <r>
      <t>s Cu vrvjo 1x 120mm</t>
    </r>
    <r>
      <rPr>
        <vertAlign val="superscript"/>
        <sz val="11"/>
        <rFont val="Arial"/>
        <family val="2"/>
      </rPr>
      <t>2</t>
    </r>
    <r>
      <rPr>
        <sz val="11"/>
        <rFont val="Arial"/>
        <family val="2"/>
      </rPr>
      <t xml:space="preserve"> - varianta</t>
    </r>
  </si>
  <si>
    <t>2.2.4</t>
  </si>
  <si>
    <t>in električnimi vezmi</t>
  </si>
  <si>
    <t>Dobava in namestitev dodatne</t>
  </si>
  <si>
    <r>
      <t>tokovne povezave z Cu vrvjo 1x 120 mm</t>
    </r>
    <r>
      <rPr>
        <vertAlign val="superscript"/>
        <sz val="12"/>
        <rFont val="Arial"/>
        <family val="2"/>
      </rPr>
      <t xml:space="preserve">2 </t>
    </r>
  </si>
  <si>
    <t>vzporedno z obstoječo nosilno vrvjo,</t>
  </si>
  <si>
    <t>preko nosilnih izolatorjev, na koncih</t>
  </si>
  <si>
    <t>vpeta v obstoječo nosilno vrv in el.</t>
  </si>
  <si>
    <t>povezana na napajalni vod - varianta</t>
  </si>
  <si>
    <t xml:space="preserve">Sidranje obstoječega droga VM z jekleno </t>
  </si>
  <si>
    <t xml:space="preserve">vrvjo 70mm2 na spodnji segment sosednjega </t>
  </si>
  <si>
    <t xml:space="preserve">droga VM (DVM 71 na DVM 72 in DVM 74 </t>
  </si>
  <si>
    <t xml:space="preserve">na 73, opcija v primeru, da še ni izvedenih </t>
  </si>
  <si>
    <t>novih drogov)</t>
  </si>
  <si>
    <r>
      <t xml:space="preserve">Vpetje obstoječega voznega voda 320 </t>
    </r>
    <r>
      <rPr>
        <vertAlign val="superscript"/>
        <sz val="11"/>
        <rFont val="Arial"/>
        <family val="2"/>
      </rPr>
      <t xml:space="preserve"> </t>
    </r>
    <r>
      <rPr>
        <sz val="11"/>
        <rFont val="Arial"/>
        <family val="2"/>
      </rPr>
      <t>na</t>
    </r>
  </si>
  <si>
    <t>novi opremi za nošenje in poligonacijo.</t>
  </si>
  <si>
    <r>
      <t xml:space="preserve">Vpetje obstoječega napajalnega voda </t>
    </r>
    <r>
      <rPr>
        <vertAlign val="superscript"/>
        <sz val="11"/>
        <rFont val="Arial"/>
        <family val="2"/>
      </rPr>
      <t xml:space="preserve"> </t>
    </r>
    <r>
      <rPr>
        <sz val="11"/>
        <rFont val="Arial"/>
        <family val="2"/>
      </rPr>
      <t>na</t>
    </r>
  </si>
  <si>
    <t>novem nosilcu.</t>
  </si>
  <si>
    <t xml:space="preserve">Premik obstoječega nosilca voznega voda </t>
  </si>
  <si>
    <t xml:space="preserve">nad enim tirom (zaradi spremembe višine </t>
  </si>
  <si>
    <t>kontaktnega vodnika nad GRT)</t>
  </si>
  <si>
    <t xml:space="preserve">Dobava in namestitev obešalk in tokovnih vezi </t>
  </si>
  <si>
    <t>za polkompenzirani vozni vod preseka 320 mm2.</t>
  </si>
  <si>
    <t xml:space="preserve">v območju posegov na VM ter smerna in višinska  </t>
  </si>
  <si>
    <t>regulacija po končanih delih</t>
  </si>
  <si>
    <t>Meritve temeljnih geometrijskih lastnosti voznih</t>
  </si>
  <si>
    <t xml:space="preserve">lega nosilcev VV in uteži glede na temperaturo </t>
  </si>
  <si>
    <t>okolice, itd.) v območju del</t>
  </si>
  <si>
    <r>
      <t>voznega voda 320 mm</t>
    </r>
    <r>
      <rPr>
        <vertAlign val="superscript"/>
        <sz val="8"/>
        <rFont val="Arial"/>
        <family val="2"/>
      </rPr>
      <t>2</t>
    </r>
    <r>
      <rPr>
        <vertAlign val="superscript"/>
        <sz val="11"/>
        <rFont val="Arial"/>
        <family val="2"/>
      </rPr>
      <t xml:space="preserve"> </t>
    </r>
    <r>
      <rPr>
        <sz val="8"/>
        <rFont val="Arial"/>
        <family val="2"/>
      </rPr>
      <t>z obešalkami</t>
    </r>
  </si>
  <si>
    <t>2.3.10</t>
  </si>
  <si>
    <t>2.3.11</t>
  </si>
  <si>
    <t>2.3.12</t>
  </si>
  <si>
    <t>2.3.13</t>
  </si>
  <si>
    <t>2.3.14</t>
  </si>
  <si>
    <t>povezava na valjanec ozemljitve objekta,</t>
  </si>
  <si>
    <t xml:space="preserve">vključno z vpenjanjem ozemljilne vrvi po </t>
  </si>
  <si>
    <t>Dobava in namestitev tiristorske naprave</t>
  </si>
  <si>
    <t>za zaščito kovinskih delov objekta nadvoza</t>
  </si>
  <si>
    <t>in galvanska ločitev povezave od tirnice</t>
  </si>
  <si>
    <t xml:space="preserve">z TZD-1NR/T, montirano na nov drog VM št. 74 </t>
  </si>
  <si>
    <t xml:space="preserve">Zaščitna vez droga na tirnico z jekleno </t>
  </si>
  <si>
    <t>pocinkano izolirano vrvjo 70 mm2 (način</t>
  </si>
  <si>
    <t>pritrditve z vrtanjem v tirnico )</t>
  </si>
  <si>
    <t>Povezava kovinskih objektov na drog vozne</t>
  </si>
  <si>
    <t xml:space="preserve">mreže z izolirano jekleno pocinkano </t>
  </si>
  <si>
    <t>vrvjo 70 mm2 , do oddaljenosti 30 m</t>
  </si>
  <si>
    <t>(vključena tudi povezava med DVM 73 in 74)</t>
  </si>
  <si>
    <t>2.4.6</t>
  </si>
  <si>
    <r>
      <t>vrvjo 70 mm</t>
    </r>
    <r>
      <rPr>
        <vertAlign val="superscript"/>
        <sz val="12"/>
        <rFont val="Arial"/>
        <family val="2"/>
      </rPr>
      <t>2</t>
    </r>
    <r>
      <rPr>
        <vertAlign val="superscript"/>
        <sz val="8"/>
        <rFont val="Arial"/>
        <family val="2"/>
      </rPr>
      <t xml:space="preserve"> </t>
    </r>
    <r>
      <rPr>
        <sz val="8"/>
        <rFont val="Arial"/>
        <family val="2"/>
      </rPr>
      <t xml:space="preserve">na tiristorsko napravo (L=30m), </t>
    </r>
  </si>
  <si>
    <t>Zaščitna vez med obema tirnicami</t>
  </si>
  <si>
    <t xml:space="preserve">tira izvedena z jekleno pocinkano </t>
  </si>
  <si>
    <t xml:space="preserve">izolirano vrvjo 70 mm2. </t>
  </si>
  <si>
    <t xml:space="preserve">Povezava tiristorske naprave na drogu </t>
  </si>
  <si>
    <t>VM št. 74 z dvojno izolirano bakreno vrvjo</t>
  </si>
  <si>
    <t>120 mm2 na tirnico povratnega voda</t>
  </si>
  <si>
    <t>vključno z mehansko zaščito povezave</t>
  </si>
  <si>
    <t>v celotnem poteku od droga do tirnice,</t>
  </si>
  <si>
    <t xml:space="preserve">vgradnjo tipske plošče z opozorilnim napisom </t>
  </si>
  <si>
    <t xml:space="preserve">za zaščito priključka tiristorske naprave </t>
  </si>
  <si>
    <t>na tirnico</t>
  </si>
  <si>
    <t>znaka za nevarnost visoke napetosti za</t>
  </si>
  <si>
    <t>namestitev na zaščitni pano.</t>
  </si>
  <si>
    <t>2.4.7</t>
  </si>
  <si>
    <t>2.4.8</t>
  </si>
  <si>
    <t>2.4.9</t>
  </si>
  <si>
    <t xml:space="preserve">Stroški službe upravljalca SŽ-EE Ljubljana pri </t>
  </si>
  <si>
    <t>izvajanju montažnih del (8 ur) - izklop/vklop</t>
  </si>
  <si>
    <t>napetosti, pregled opravljenih del pred vklopom</t>
  </si>
  <si>
    <t>napetosti, zavarovanje obstoječih naprav VO.</t>
  </si>
  <si>
    <t>Za izvedbo Upravljalec zagotovi drezino za</t>
  </si>
  <si>
    <t>delo na VO in ekipo usposobljenih delavcev</t>
  </si>
  <si>
    <t>kpl.</t>
  </si>
  <si>
    <t xml:space="preserve">Pregled opravljenih del pri izvedbi začasnih in </t>
  </si>
  <si>
    <t xml:space="preserve">končne ozemljitve objekta. Za izvedbo pregledov </t>
  </si>
  <si>
    <t xml:space="preserve">Upravljavec zagotovi ustrezno  usposobljenega </t>
  </si>
  <si>
    <t xml:space="preserve">strokovnjaka </t>
  </si>
  <si>
    <t xml:space="preserve">Izvedba el. meritev pri izvedbi začasnih in </t>
  </si>
  <si>
    <t xml:space="preserve">končne ozemljitve objekta. Za izvedbo meritev </t>
  </si>
  <si>
    <t>Izvedba zakoličbe trase TK vodov v bližini</t>
  </si>
  <si>
    <t>izvedbe gradbenih del (Gratel, Telekom)</t>
  </si>
  <si>
    <t>Izvedba zakoličbe gradbenih del in lokacij</t>
  </si>
  <si>
    <t xml:space="preserve">postavitve novih drogov VM, izvedeta skupaj </t>
  </si>
  <si>
    <t>izdelovalec načrta gradbenih konstrukcij in</t>
  </si>
  <si>
    <t>načrta predelave voznega omrežja</t>
  </si>
  <si>
    <t>4.5</t>
  </si>
  <si>
    <t>4.6</t>
  </si>
  <si>
    <t>4.7</t>
  </si>
  <si>
    <t>4.8</t>
  </si>
  <si>
    <t>DAVKI - B1</t>
  </si>
  <si>
    <t>DAVKI - B2</t>
  </si>
  <si>
    <t>SKUPAJ (EUR) - B1</t>
  </si>
  <si>
    <t>SKUPAJ (EUR) - B2</t>
  </si>
  <si>
    <t>(d=20 cm)</t>
  </si>
  <si>
    <t xml:space="preserve">Stroški ovir v prometu - dela potekajo po predvideni zapori proge Kranj-Jesenice-d.m. (obratujejo lokalni in mednarodni potniški ter tovorni vlaki). V postavki so upoštevani stroški progovnega čuvaja, strošek zasedbe postaje, stroški zamud vlakov, strošek nadomestnega avtobusnega prevoza, strošek organizacije počasne vožnje, strošek organizacije zapore, strošek izklopa napetosti vozne mreže in strošek spremembe turnusa.
</t>
  </si>
  <si>
    <t>1. zamude zaradi počasne vožnje</t>
  </si>
  <si>
    <t>1.1 zamue lokalnih potniških vlakov</t>
  </si>
  <si>
    <t>min</t>
  </si>
  <si>
    <t>1.2 zamude mednarodnih in regionalnih potniških vlakov</t>
  </si>
  <si>
    <t>1.3 zamude tovornih vlakov</t>
  </si>
  <si>
    <t>2. zamude zaradi zapor</t>
  </si>
  <si>
    <t>2.1 zamude lokalnih potniških vlakov</t>
  </si>
  <si>
    <t>2.2 zamude mednarodnih in regionalnih potniških vlakov</t>
  </si>
  <si>
    <t>2.3 zamude tovornih vlakov</t>
  </si>
  <si>
    <t>3. zasedba postaj</t>
  </si>
  <si>
    <t>4. nadomestni avtobusni prevoz</t>
  </si>
  <si>
    <t>kom</t>
  </si>
  <si>
    <t>5. sprememba turnusa (samo v primeru daljših zapor)</t>
  </si>
  <si>
    <t>6. organizacije (skupaj)</t>
  </si>
  <si>
    <t>6.1 organizacija počasne vožnje</t>
  </si>
  <si>
    <t>6.2 organizacija zapore</t>
  </si>
  <si>
    <t>6.3 organizacija izklopa napetosti vozne mreže</t>
  </si>
  <si>
    <t>7. progovni čuvaj</t>
  </si>
  <si>
    <t>8. nepredvidena dela</t>
  </si>
  <si>
    <t>%</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</si>
</sst>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 ;\(&quot;$&quot;#,##0\)"/>
    <numFmt numFmtId="181" formatCode="&quot;$&quot;#,##0\ ;[Red]\(&quot;$&quot;#,##0\)"/>
    <numFmt numFmtId="182" formatCode="&quot;$&quot;#,##0.00\ ;\(&quot;$&quot;#,##0.00\)"/>
    <numFmt numFmtId="183" formatCode="&quot;$&quot;#,##0.00\ ;[Red]\(&quot;$&quot;#,##0.00\)"/>
    <numFmt numFmtId="184" formatCode="m/d"/>
    <numFmt numFmtId="185" formatCode="#,##0.0"/>
    <numFmt numFmtId="186" formatCode="#,##0.000"/>
    <numFmt numFmtId="187" formatCode="#,##0.0000"/>
    <numFmt numFmtId="188" formatCode="0.0"/>
    <numFmt numFmtId="189" formatCode="0.000"/>
    <numFmt numFmtId="190" formatCode="0.0000"/>
    <numFmt numFmtId="191" formatCode="0.00000"/>
    <numFmt numFmtId="192" formatCode="#,##0_-\ &quot;SIT&quot;;#,##0\-\ &quot;SIT&quot;"/>
    <numFmt numFmtId="193" formatCode="#,##0_-\ &quot;SIT&quot;;[Red]#,##0\-\ &quot;SIT&quot;"/>
    <numFmt numFmtId="194" formatCode="#,##0.00_-\ &quot;SIT&quot;;#,##0.00\-\ &quot;SIT&quot;"/>
    <numFmt numFmtId="195" formatCode="#,##0.00_-\ &quot;SIT&quot;;[Red]#,##0.00\-\ &quot;SIT&quot;"/>
    <numFmt numFmtId="196" formatCode="_ * #,##0_-\ &quot;SIT&quot;_ ;_ * #,##0\-\ &quot;SIT&quot;_ ;_ * &quot;-&quot;_-\ &quot;SIT&quot;_ ;_ @_ "/>
    <numFmt numFmtId="197" formatCode="_ * #,##0_-\ _S_I_T_ ;_ * #,##0\-\ _S_I_T_ ;_ * &quot;-&quot;_-\ _S_I_T_ ;_ @_ "/>
    <numFmt numFmtId="198" formatCode="_ * #,##0.00_-\ &quot;SIT&quot;_ ;_ * #,##0.00\-\ &quot;SIT&quot;_ ;_ * &quot;-&quot;??_-\ &quot;SIT&quot;_ ;_ @_ "/>
    <numFmt numFmtId="199" formatCode="_ * #,##0.00_-\ _S_I_T_ ;_ * #,##0.00\-\ _S_I_T_ ;_ * &quot;-&quot;??_-\ _S_I_T_ ;_ @_ "/>
    <numFmt numFmtId="200" formatCode="0.0%"/>
    <numFmt numFmtId="201" formatCode="[$-424]d\.\ mmmm\ yyyy"/>
    <numFmt numFmtId="202" formatCode="&quot;True&quot;;&quot;True&quot;;&quot;False&quot;"/>
    <numFmt numFmtId="203" formatCode="&quot;On&quot;;&quot;On&quot;;&quot;Off&quot;"/>
    <numFmt numFmtId="204" formatCode="#,##0.00\ [$EUR];\-#,##0.00\ [$EUR]"/>
    <numFmt numFmtId="205" formatCode="#,##0.00\ [$EUR]"/>
    <numFmt numFmtId="206" formatCode="#,##0.00\ _S_I_T"/>
    <numFmt numFmtId="207" formatCode="0.00_)"/>
    <numFmt numFmtId="208" formatCode="0_)"/>
  </numFmts>
  <fonts count="76">
    <font>
      <sz val="12"/>
      <color indexed="24"/>
      <name val="Times New Roman"/>
      <family val="0"/>
    </font>
    <font>
      <sz val="8"/>
      <color indexed="24"/>
      <name val="Times New Roman"/>
      <family val="0"/>
    </font>
    <font>
      <sz val="6"/>
      <color indexed="24"/>
      <name val="Times New Roman"/>
      <family val="0"/>
    </font>
    <font>
      <sz val="16"/>
      <color indexed="24"/>
      <name val="Times New Roman"/>
      <family val="0"/>
    </font>
    <font>
      <sz val="8"/>
      <name val="SLO Arial"/>
      <family val="0"/>
    </font>
    <font>
      <sz val="10"/>
      <name val="SLO Arial"/>
      <family val="2"/>
    </font>
    <font>
      <b/>
      <sz val="10"/>
      <name val="SLO Arial"/>
      <family val="0"/>
    </font>
    <font>
      <sz val="10"/>
      <name val="Arial CE"/>
      <family val="0"/>
    </font>
    <font>
      <b/>
      <sz val="14"/>
      <name val="SLO Arial"/>
      <family val="2"/>
    </font>
    <font>
      <b/>
      <sz val="11"/>
      <name val="SLO arial"/>
      <family val="2"/>
    </font>
    <font>
      <b/>
      <sz val="12"/>
      <name val="SLO Arial"/>
      <family val="2"/>
    </font>
    <font>
      <sz val="8"/>
      <name val="Arial"/>
      <family val="2"/>
    </font>
    <font>
      <b/>
      <sz val="10"/>
      <name val="Arial"/>
      <family val="2"/>
    </font>
    <font>
      <b/>
      <sz val="14"/>
      <name val="Arial"/>
      <family val="2"/>
    </font>
    <font>
      <b/>
      <sz val="12"/>
      <name val="Arial"/>
      <family val="2"/>
    </font>
    <font>
      <sz val="11"/>
      <name val="Arial"/>
      <family val="2"/>
    </font>
    <font>
      <b/>
      <sz val="11"/>
      <name val="Arial"/>
      <family val="2"/>
    </font>
    <font>
      <sz val="10"/>
      <name val="Arial"/>
      <family val="2"/>
    </font>
    <font>
      <u val="single"/>
      <sz val="13.8"/>
      <color indexed="12"/>
      <name val="Times New Roman"/>
      <family val="1"/>
    </font>
    <font>
      <u val="single"/>
      <sz val="13.8"/>
      <color indexed="36"/>
      <name val="Times New Roman"/>
      <family val="1"/>
    </font>
    <font>
      <b/>
      <sz val="10"/>
      <color indexed="10"/>
      <name val="Arial"/>
      <family val="2"/>
    </font>
    <font>
      <b/>
      <i/>
      <sz val="10"/>
      <name val="Arial"/>
      <family val="2"/>
    </font>
    <font>
      <b/>
      <sz val="11"/>
      <name val="SLO Arial"/>
      <family val="0"/>
    </font>
    <font>
      <sz val="12"/>
      <name val="SLO Arial"/>
      <family val="2"/>
    </font>
    <font>
      <b/>
      <sz val="8"/>
      <name val="Arial"/>
      <family val="2"/>
    </font>
    <font>
      <b/>
      <sz val="8"/>
      <name val="SLO Arial"/>
      <family val="2"/>
    </font>
    <font>
      <sz val="8"/>
      <color indexed="10"/>
      <name val="Arial"/>
      <family val="2"/>
    </font>
    <font>
      <sz val="8"/>
      <color indexed="10"/>
      <name val="SLO Arial"/>
      <family val="0"/>
    </font>
    <font>
      <sz val="10"/>
      <color indexed="24"/>
      <name val="Arial"/>
      <family val="2"/>
    </font>
    <font>
      <sz val="8"/>
      <color indexed="12"/>
      <name val="SLO Arial"/>
      <family val="0"/>
    </font>
    <font>
      <sz val="12"/>
      <name val="Arial"/>
      <family val="2"/>
    </font>
    <font>
      <b/>
      <sz val="11"/>
      <color indexed="17"/>
      <name val="Arial"/>
      <family val="2"/>
    </font>
    <font>
      <sz val="11"/>
      <color indexed="17"/>
      <name val="Arial"/>
      <family val="2"/>
    </font>
    <font>
      <sz val="10"/>
      <color indexed="12"/>
      <name val="SLO Arial"/>
      <family val="2"/>
    </font>
    <font>
      <sz val="11"/>
      <color indexed="24"/>
      <name val="Times New Roman"/>
      <family val="1"/>
    </font>
    <font>
      <sz val="12"/>
      <name val="Courier"/>
      <family val="3"/>
    </font>
    <font>
      <vertAlign val="superscript"/>
      <sz val="12"/>
      <name val="Arial"/>
      <family val="2"/>
    </font>
    <font>
      <vertAlign val="superscript"/>
      <sz val="11"/>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rgb="FFFF0000"/>
      <name val="Arial"/>
      <family val="2"/>
    </font>
    <font>
      <sz val="8"/>
      <color rgb="FFFF0000"/>
      <name val="SLO Arial"/>
      <family val="0"/>
    </font>
    <font>
      <sz val="8"/>
      <color theme="0" tint="-0.349979996681213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hair"/>
      <bottom style="hair"/>
    </border>
    <border>
      <left style="thin"/>
      <right style="thin"/>
      <top style="thin"/>
      <bottom style="dotted"/>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color indexed="63"/>
      </top>
      <bottom style="double"/>
    </border>
    <border>
      <left style="hair"/>
      <right style="hair"/>
      <top style="hair"/>
      <bottom style="hair"/>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thin"/>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style="thin"/>
      <top style="dotted"/>
      <bottom style="dotted"/>
    </border>
    <border>
      <left>
        <color indexed="63"/>
      </left>
      <right style="thin"/>
      <top style="hair"/>
      <bottom>
        <color indexed="63"/>
      </bottom>
    </border>
    <border>
      <left style="thin"/>
      <right style="thin"/>
      <top style="hair"/>
      <bottom>
        <color indexed="63"/>
      </bottom>
    </border>
    <border>
      <left>
        <color indexed="63"/>
      </left>
      <right style="thin"/>
      <top style="dotted"/>
      <bottom style="dotted"/>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3" fontId="0" fillId="0" borderId="0" applyFont="0" applyFill="0" applyBorder="0" applyAlignment="0" applyProtection="0"/>
    <xf numFmtId="3" fontId="0" fillId="0" borderId="0" applyFont="0" applyFill="0" applyBorder="0" applyAlignment="0" applyProtection="0"/>
    <xf numFmtId="168" fontId="7" fillId="0" borderId="0" applyFont="0" applyFill="0" applyBorder="0" applyAlignment="0" applyProtection="0"/>
    <xf numFmtId="198" fontId="7"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8" fillId="20" borderId="0" applyNumberFormat="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59" fillId="21" borderId="1" applyNumberFormat="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17" fillId="0" borderId="0">
      <alignment/>
      <protection/>
    </xf>
    <xf numFmtId="0" fontId="0" fillId="0" borderId="0">
      <alignment/>
      <protection/>
    </xf>
    <xf numFmtId="207" fontId="35" fillId="0" borderId="0">
      <alignment/>
      <protection/>
    </xf>
    <xf numFmtId="0" fontId="0" fillId="0" borderId="0">
      <alignment/>
      <protection/>
    </xf>
    <xf numFmtId="0" fontId="56" fillId="0" borderId="0">
      <alignment/>
      <protection/>
    </xf>
    <xf numFmtId="0" fontId="0" fillId="0" borderId="0">
      <alignment/>
      <protection/>
    </xf>
    <xf numFmtId="0" fontId="64" fillId="22" borderId="0" applyNumberFormat="0" applyBorder="0" applyAlignment="0" applyProtection="0"/>
    <xf numFmtId="0" fontId="7" fillId="0" borderId="0">
      <alignment/>
      <protection/>
    </xf>
    <xf numFmtId="0" fontId="19" fillId="0" borderId="0" applyNumberFormat="0" applyFill="0" applyBorder="0" applyAlignment="0" applyProtection="0"/>
    <xf numFmtId="10" fontId="0" fillId="0" borderId="0" applyFont="0" applyFill="0" applyBorder="0" applyAlignment="0" applyProtection="0"/>
    <xf numFmtId="0" fontId="0" fillId="23" borderId="5" applyNumberFormat="0" applyFont="0" applyAlignment="0" applyProtection="0"/>
    <xf numFmtId="0" fontId="65" fillId="0" borderId="0" applyNumberFormat="0" applyFill="0" applyBorder="0" applyAlignment="0" applyProtection="0"/>
    <xf numFmtId="9" fontId="7" fillId="0" borderId="0" applyFont="0" applyFill="0" applyBorder="0" applyAlignment="0" applyProtection="0"/>
    <xf numFmtId="0" fontId="66"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7" fillId="0" borderId="6" applyNumberFormat="0" applyFill="0" applyAlignment="0" applyProtection="0"/>
    <xf numFmtId="0" fontId="68" fillId="30" borderId="7" applyNumberFormat="0" applyAlignment="0" applyProtection="0"/>
    <xf numFmtId="0" fontId="69" fillId="21" borderId="8" applyNumberFormat="0" applyAlignment="0" applyProtection="0"/>
    <xf numFmtId="0" fontId="70" fillId="31" borderId="0" applyNumberFormat="0" applyBorder="0" applyAlignment="0" applyProtection="0"/>
    <xf numFmtId="0" fontId="0" fillId="0" borderId="9" applyNumberFormat="0" applyFont="0" applyFill="0" applyAlignment="0" applyProtection="0"/>
    <xf numFmtId="0" fontId="0" fillId="0" borderId="9" applyNumberFormat="0" applyFont="0" applyFill="0" applyAlignment="0" applyProtection="0"/>
    <xf numFmtId="182" fontId="0" fillId="0" borderId="0" applyFont="0" applyFill="0" applyBorder="0" applyAlignment="0" applyProtection="0"/>
    <xf numFmtId="196" fontId="7" fillId="0" borderId="0" applyFont="0" applyFill="0" applyBorder="0" applyAlignment="0" applyProtection="0"/>
    <xf numFmtId="4" fontId="0" fillId="0" borderId="0" applyFont="0" applyFill="0" applyBorder="0" applyAlignment="0" applyProtection="0"/>
    <xf numFmtId="197" fontId="7" fillId="0" borderId="0" applyFont="0" applyFill="0" applyBorder="0" applyAlignment="0" applyProtection="0"/>
    <xf numFmtId="0" fontId="71" fillId="32" borderId="8" applyNumberFormat="0" applyAlignment="0" applyProtection="0"/>
    <xf numFmtId="0" fontId="72" fillId="0" borderId="10" applyNumberFormat="0" applyFill="0" applyAlignment="0" applyProtection="0"/>
  </cellStyleXfs>
  <cellXfs count="77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3" fontId="4" fillId="0" borderId="0" xfId="0" applyNumberFormat="1" applyFont="1" applyBorder="1" applyAlignment="1">
      <alignment horizontal="center"/>
    </xf>
    <xf numFmtId="3" fontId="6" fillId="0" borderId="0" xfId="0" applyNumberFormat="1" applyFont="1" applyBorder="1" applyAlignment="1">
      <alignment horizontal="center"/>
    </xf>
    <xf numFmtId="3" fontId="4" fillId="0" borderId="0" xfId="0" applyNumberFormat="1" applyFont="1" applyBorder="1" applyAlignment="1">
      <alignment/>
    </xf>
    <xf numFmtId="0" fontId="8" fillId="0" borderId="0" xfId="0" applyFont="1" applyBorder="1" applyAlignment="1">
      <alignment/>
    </xf>
    <xf numFmtId="0" fontId="10" fillId="0" borderId="0" xfId="0" applyFont="1" applyBorder="1" applyAlignment="1">
      <alignment/>
    </xf>
    <xf numFmtId="0" fontId="9" fillId="0" borderId="0" xfId="0" applyFont="1" applyBorder="1" applyAlignment="1">
      <alignment/>
    </xf>
    <xf numFmtId="0" fontId="5" fillId="0" borderId="0" xfId="0" applyFont="1" applyBorder="1" applyAlignment="1">
      <alignment horizontal="center"/>
    </xf>
    <xf numFmtId="3" fontId="5" fillId="0" borderId="0" xfId="0" applyNumberFormat="1"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3" fontId="11" fillId="0" borderId="0" xfId="0" applyNumberFormat="1" applyFont="1" applyBorder="1" applyAlignment="1">
      <alignment/>
    </xf>
    <xf numFmtId="0" fontId="12" fillId="0" borderId="0" xfId="0" applyFont="1" applyBorder="1" applyAlignment="1">
      <alignment/>
    </xf>
    <xf numFmtId="3" fontId="12" fillId="0" borderId="0" xfId="0" applyNumberFormat="1"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3" fontId="13" fillId="0" borderId="0" xfId="0" applyNumberFormat="1" applyFont="1" applyBorder="1" applyAlignment="1">
      <alignment/>
    </xf>
    <xf numFmtId="0" fontId="14" fillId="0" borderId="0" xfId="0" applyFont="1" applyBorder="1" applyAlignment="1">
      <alignment/>
    </xf>
    <xf numFmtId="3" fontId="16" fillId="0" borderId="0" xfId="0" applyNumberFormat="1" applyFont="1" applyBorder="1" applyAlignment="1">
      <alignment/>
    </xf>
    <xf numFmtId="4" fontId="16" fillId="0" borderId="0" xfId="0" applyNumberFormat="1" applyFont="1" applyBorder="1" applyAlignment="1">
      <alignment/>
    </xf>
    <xf numFmtId="0" fontId="17" fillId="0" borderId="0" xfId="0" applyFont="1" applyBorder="1" applyAlignment="1">
      <alignment/>
    </xf>
    <xf numFmtId="0" fontId="11" fillId="0" borderId="0" xfId="0" applyFont="1" applyBorder="1" applyAlignment="1">
      <alignment horizontal="left"/>
    </xf>
    <xf numFmtId="49" fontId="12" fillId="0" borderId="0" xfId="0" applyNumberFormat="1" applyFont="1" applyBorder="1" applyAlignment="1">
      <alignment/>
    </xf>
    <xf numFmtId="0" fontId="4" fillId="0" borderId="0" xfId="0" applyFont="1" applyBorder="1" applyAlignment="1">
      <alignment horizontal="left"/>
    </xf>
    <xf numFmtId="3" fontId="12" fillId="0" borderId="0" xfId="0" applyNumberFormat="1" applyFont="1" applyBorder="1" applyAlignment="1">
      <alignment/>
    </xf>
    <xf numFmtId="3" fontId="11" fillId="0" borderId="0" xfId="0" applyNumberFormat="1" applyFont="1" applyBorder="1" applyAlignment="1">
      <alignment horizontal="left"/>
    </xf>
    <xf numFmtId="3" fontId="13" fillId="0" borderId="0" xfId="0" applyNumberFormat="1" applyFont="1" applyBorder="1" applyAlignment="1">
      <alignment horizontal="left"/>
    </xf>
    <xf numFmtId="0" fontId="13" fillId="0" borderId="0" xfId="0" applyFont="1" applyBorder="1" applyAlignment="1">
      <alignment horizontal="left"/>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2" fillId="0" borderId="11" xfId="0" applyFont="1" applyBorder="1" applyAlignment="1">
      <alignment horizontal="center" vertical="center"/>
    </xf>
    <xf numFmtId="0" fontId="6" fillId="0" borderId="11" xfId="0" applyFont="1" applyBorder="1" applyAlignment="1">
      <alignment horizontal="center" vertical="center"/>
    </xf>
    <xf numFmtId="3" fontId="12" fillId="0" borderId="11" xfId="0" applyNumberFormat="1"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6" fillId="0" borderId="0" xfId="0" applyFont="1" applyBorder="1" applyAlignment="1">
      <alignment vertical="center"/>
    </xf>
    <xf numFmtId="0" fontId="20" fillId="0" borderId="0" xfId="0" applyFont="1" applyBorder="1" applyAlignment="1">
      <alignment vertical="center"/>
    </xf>
    <xf numFmtId="0" fontId="12" fillId="0" borderId="12" xfId="0" applyFont="1" applyBorder="1" applyAlignment="1">
      <alignment vertical="center"/>
    </xf>
    <xf numFmtId="0" fontId="12" fillId="0" borderId="12" xfId="0" applyFont="1" applyBorder="1" applyAlignment="1">
      <alignment horizontal="left" vertical="center"/>
    </xf>
    <xf numFmtId="3" fontId="12" fillId="0" borderId="12" xfId="0" applyNumberFormat="1" applyFont="1" applyBorder="1" applyAlignment="1">
      <alignment vertical="center"/>
    </xf>
    <xf numFmtId="3" fontId="12" fillId="0" borderId="12" xfId="0" applyNumberFormat="1"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center" vertical="center"/>
    </xf>
    <xf numFmtId="3" fontId="17" fillId="0" borderId="0" xfId="0" applyNumberFormat="1" applyFont="1" applyBorder="1" applyAlignment="1">
      <alignment vertical="center"/>
    </xf>
    <xf numFmtId="0" fontId="5" fillId="0" borderId="0" xfId="0" applyFont="1" applyBorder="1" applyAlignment="1">
      <alignment vertical="center"/>
    </xf>
    <xf numFmtId="49" fontId="17" fillId="0" borderId="0" xfId="0" applyNumberFormat="1" applyFont="1" applyBorder="1" applyAlignment="1">
      <alignment horizontal="left"/>
    </xf>
    <xf numFmtId="3" fontId="5" fillId="0" borderId="0" xfId="0" applyNumberFormat="1" applyFont="1" applyBorder="1" applyAlignment="1">
      <alignment horizontal="left"/>
    </xf>
    <xf numFmtId="0" fontId="5" fillId="0" borderId="0" xfId="0" applyFont="1" applyBorder="1" applyAlignment="1">
      <alignment horizontal="left"/>
    </xf>
    <xf numFmtId="3" fontId="6" fillId="0" borderId="0" xfId="0" applyNumberFormat="1" applyFont="1" applyBorder="1" applyAlignment="1">
      <alignment horizontal="left"/>
    </xf>
    <xf numFmtId="0" fontId="6" fillId="0" borderId="0" xfId="0" applyFont="1" applyBorder="1" applyAlignment="1">
      <alignment horizontal="left"/>
    </xf>
    <xf numFmtId="3" fontId="4" fillId="0" borderId="0" xfId="0" applyNumberFormat="1" applyFont="1" applyBorder="1" applyAlignment="1">
      <alignment horizontal="left"/>
    </xf>
    <xf numFmtId="205" fontId="12" fillId="33" borderId="13" xfId="0" applyNumberFormat="1" applyFont="1" applyFill="1" applyBorder="1" applyAlignment="1">
      <alignment horizontal="center" vertical="center"/>
    </xf>
    <xf numFmtId="0" fontId="73" fillId="0" borderId="0" xfId="0" applyFont="1" applyBorder="1" applyAlignment="1">
      <alignment vertical="center"/>
    </xf>
    <xf numFmtId="3" fontId="12" fillId="0" borderId="0" xfId="0" applyNumberFormat="1" applyFont="1" applyBorder="1" applyAlignment="1">
      <alignment wrapText="1"/>
    </xf>
    <xf numFmtId="3" fontId="17" fillId="0" borderId="11" xfId="0" applyNumberFormat="1" applyFont="1" applyFill="1" applyBorder="1" applyAlignment="1">
      <alignment horizontal="center" vertical="center"/>
    </xf>
    <xf numFmtId="4" fontId="17" fillId="0" borderId="14" xfId="0" applyNumberFormat="1" applyFont="1" applyFill="1" applyBorder="1" applyAlignment="1">
      <alignment horizontal="center" vertical="center"/>
    </xf>
    <xf numFmtId="4" fontId="12" fillId="0" borderId="14" xfId="0" applyNumberFormat="1" applyFont="1" applyFill="1" applyBorder="1" applyAlignment="1">
      <alignment horizontal="center" vertical="center"/>
    </xf>
    <xf numFmtId="16" fontId="12" fillId="0" borderId="15" xfId="0" applyNumberFormat="1" applyFont="1" applyFill="1" applyBorder="1" applyAlignment="1" quotePrefix="1">
      <alignment horizontal="center" vertical="center"/>
    </xf>
    <xf numFmtId="0" fontId="12" fillId="0" borderId="16" xfId="0" applyFont="1" applyFill="1" applyBorder="1" applyAlignment="1">
      <alignment horizontal="left" vertical="center"/>
    </xf>
    <xf numFmtId="3" fontId="17" fillId="0" borderId="17" xfId="0" applyNumberFormat="1" applyFont="1" applyFill="1" applyBorder="1" applyAlignment="1">
      <alignment horizontal="left" vertical="center"/>
    </xf>
    <xf numFmtId="0" fontId="6" fillId="0" borderId="13" xfId="0" applyFont="1" applyBorder="1" applyAlignment="1">
      <alignment horizontal="center" vertical="center"/>
    </xf>
    <xf numFmtId="3" fontId="21" fillId="0" borderId="0" xfId="0" applyNumberFormat="1" applyFont="1" applyBorder="1" applyAlignment="1">
      <alignment horizontal="center" vertical="center"/>
    </xf>
    <xf numFmtId="3" fontId="12" fillId="0" borderId="13" xfId="0" applyNumberFormat="1" applyFont="1" applyBorder="1" applyAlignment="1">
      <alignment horizontal="right" vertical="center"/>
    </xf>
    <xf numFmtId="3" fontId="12"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4" fillId="0" borderId="0" xfId="58" applyFont="1" applyFill="1" applyBorder="1">
      <alignment/>
      <protection/>
    </xf>
    <xf numFmtId="0" fontId="4" fillId="0" borderId="0" xfId="58" applyFont="1" applyFill="1" applyBorder="1" applyAlignment="1">
      <alignment horizontal="center"/>
      <protection/>
    </xf>
    <xf numFmtId="3" fontId="4" fillId="0" borderId="0" xfId="58" applyNumberFormat="1" applyFont="1" applyFill="1" applyBorder="1">
      <alignment/>
      <protection/>
    </xf>
    <xf numFmtId="0" fontId="4" fillId="0" borderId="0" xfId="58" applyFont="1" applyFill="1" applyBorder="1" applyAlignment="1">
      <alignment horizontal="left"/>
      <protection/>
    </xf>
    <xf numFmtId="0" fontId="6" fillId="0" borderId="0" xfId="55" applyFont="1" applyFill="1" applyAlignment="1">
      <alignment horizontal="center" vertical="top" wrapText="1"/>
      <protection/>
    </xf>
    <xf numFmtId="0" fontId="14" fillId="0" borderId="0" xfId="58" applyFont="1" applyFill="1" applyBorder="1">
      <alignment/>
      <protection/>
    </xf>
    <xf numFmtId="0" fontId="14" fillId="0" borderId="0" xfId="58" applyFont="1" applyFill="1" applyBorder="1" applyAlignment="1">
      <alignment horizontal="center"/>
      <protection/>
    </xf>
    <xf numFmtId="3" fontId="14" fillId="0" borderId="0" xfId="58" applyNumberFormat="1" applyFont="1" applyFill="1" applyBorder="1">
      <alignment/>
      <protection/>
    </xf>
    <xf numFmtId="0" fontId="4" fillId="0" borderId="0" xfId="58" applyFont="1" applyFill="1" applyBorder="1">
      <alignment/>
      <protection/>
    </xf>
    <xf numFmtId="0" fontId="23" fillId="0" borderId="0" xfId="58" applyFont="1" applyFill="1" applyBorder="1">
      <alignment/>
      <protection/>
    </xf>
    <xf numFmtId="0" fontId="10" fillId="0" borderId="0" xfId="58" applyFont="1" applyFill="1" applyBorder="1">
      <alignment/>
      <protection/>
    </xf>
    <xf numFmtId="0" fontId="14" fillId="0" borderId="0" xfId="58" applyFont="1" applyFill="1" applyBorder="1" applyAlignment="1">
      <alignment/>
      <protection/>
    </xf>
    <xf numFmtId="0" fontId="12" fillId="0" borderId="0" xfId="58" applyFont="1" applyFill="1" applyBorder="1">
      <alignment/>
      <protection/>
    </xf>
    <xf numFmtId="0" fontId="12" fillId="0" borderId="0" xfId="58" applyFont="1" applyFill="1" applyBorder="1" applyAlignment="1">
      <alignment horizontal="center"/>
      <protection/>
    </xf>
    <xf numFmtId="3" fontId="12" fillId="0" borderId="0" xfId="58" applyNumberFormat="1" applyFont="1" applyFill="1" applyBorder="1">
      <alignment/>
      <protection/>
    </xf>
    <xf numFmtId="4" fontId="12" fillId="0" borderId="18" xfId="58" applyNumberFormat="1" applyFont="1" applyFill="1" applyBorder="1">
      <alignment/>
      <protection/>
    </xf>
    <xf numFmtId="4" fontId="12" fillId="0" borderId="0" xfId="58" applyNumberFormat="1" applyFont="1" applyFill="1" applyBorder="1">
      <alignment/>
      <protection/>
    </xf>
    <xf numFmtId="0" fontId="5" fillId="0" borderId="0" xfId="58" applyFont="1" applyFill="1" applyBorder="1">
      <alignment/>
      <protection/>
    </xf>
    <xf numFmtId="0" fontId="6" fillId="0" borderId="0" xfId="58" applyFont="1" applyFill="1" applyBorder="1">
      <alignment/>
      <protection/>
    </xf>
    <xf numFmtId="0" fontId="12" fillId="0" borderId="19" xfId="58" applyFont="1" applyFill="1" applyBorder="1">
      <alignment/>
      <protection/>
    </xf>
    <xf numFmtId="0" fontId="12" fillId="0" borderId="19" xfId="58" applyFont="1" applyFill="1" applyBorder="1" applyAlignment="1">
      <alignment horizontal="center"/>
      <protection/>
    </xf>
    <xf numFmtId="3" fontId="12" fillId="0" borderId="19" xfId="58" applyNumberFormat="1" applyFont="1" applyFill="1" applyBorder="1">
      <alignment/>
      <protection/>
    </xf>
    <xf numFmtId="4" fontId="12" fillId="0" borderId="20" xfId="58" applyNumberFormat="1" applyFont="1" applyFill="1" applyBorder="1">
      <alignment/>
      <protection/>
    </xf>
    <xf numFmtId="0" fontId="17" fillId="0" borderId="0" xfId="58" applyFont="1" applyFill="1" applyBorder="1">
      <alignment/>
      <protection/>
    </xf>
    <xf numFmtId="49" fontId="17" fillId="0" borderId="0" xfId="58" applyNumberFormat="1" applyFont="1" applyFill="1" applyBorder="1" applyAlignment="1">
      <alignment horizontal="left"/>
      <protection/>
    </xf>
    <xf numFmtId="0" fontId="5" fillId="0" borderId="0" xfId="58" applyFont="1" applyFill="1" applyBorder="1">
      <alignment/>
      <protection/>
    </xf>
    <xf numFmtId="3" fontId="17" fillId="0" borderId="0" xfId="58" applyNumberFormat="1" applyFont="1" applyFill="1" applyBorder="1">
      <alignment/>
      <protection/>
    </xf>
    <xf numFmtId="0" fontId="11" fillId="0" borderId="0" xfId="58" applyFont="1" applyFill="1" applyBorder="1">
      <alignment/>
      <protection/>
    </xf>
    <xf numFmtId="0" fontId="24" fillId="0" borderId="0" xfId="58" applyFont="1" applyFill="1" applyBorder="1">
      <alignment/>
      <protection/>
    </xf>
    <xf numFmtId="0" fontId="24" fillId="0" borderId="0" xfId="58" applyFont="1" applyFill="1" applyBorder="1" applyAlignment="1">
      <alignment horizontal="center"/>
      <protection/>
    </xf>
    <xf numFmtId="3" fontId="24" fillId="0" borderId="0" xfId="58" applyNumberFormat="1" applyFont="1" applyFill="1" applyBorder="1">
      <alignment/>
      <protection/>
    </xf>
    <xf numFmtId="4" fontId="24" fillId="0" borderId="0" xfId="58" applyNumberFormat="1" applyFont="1" applyFill="1" applyBorder="1">
      <alignment/>
      <protection/>
    </xf>
    <xf numFmtId="0" fontId="25" fillId="0" borderId="0" xfId="58" applyFont="1" applyFill="1" applyBorder="1">
      <alignment/>
      <protection/>
    </xf>
    <xf numFmtId="0" fontId="16" fillId="0" borderId="0" xfId="58" applyFont="1" applyFill="1" applyBorder="1">
      <alignment/>
      <protection/>
    </xf>
    <xf numFmtId="0" fontId="16" fillId="0" borderId="0" xfId="58" applyFont="1" applyFill="1" applyBorder="1" applyAlignment="1">
      <alignment horizontal="center"/>
      <protection/>
    </xf>
    <xf numFmtId="3" fontId="16" fillId="0" borderId="0" xfId="58" applyNumberFormat="1" applyFont="1" applyFill="1" applyBorder="1">
      <alignment/>
      <protection/>
    </xf>
    <xf numFmtId="4" fontId="11" fillId="0" borderId="0" xfId="58" applyNumberFormat="1" applyFont="1" applyFill="1" applyBorder="1">
      <alignment/>
      <protection/>
    </xf>
    <xf numFmtId="4" fontId="15" fillId="0" borderId="0" xfId="58" applyNumberFormat="1" applyFont="1" applyFill="1" applyBorder="1">
      <alignment/>
      <protection/>
    </xf>
    <xf numFmtId="4" fontId="16" fillId="0" borderId="0" xfId="58" applyNumberFormat="1" applyFont="1" applyFill="1" applyBorder="1">
      <alignment/>
      <protection/>
    </xf>
    <xf numFmtId="0" fontId="9" fillId="0" borderId="0" xfId="58" applyFont="1" applyFill="1" applyBorder="1">
      <alignment/>
      <protection/>
    </xf>
    <xf numFmtId="0" fontId="11" fillId="0" borderId="21" xfId="58" applyFont="1" applyFill="1" applyBorder="1" applyAlignment="1">
      <alignment horizontal="center" vertical="center"/>
      <protection/>
    </xf>
    <xf numFmtId="3" fontId="11" fillId="0" borderId="21" xfId="58" applyNumberFormat="1" applyFont="1" applyFill="1" applyBorder="1" applyAlignment="1">
      <alignment horizontal="center" vertical="center"/>
      <protection/>
    </xf>
    <xf numFmtId="3" fontId="11" fillId="0" borderId="0" xfId="58" applyNumberFormat="1" applyFont="1" applyFill="1" applyBorder="1" applyAlignment="1">
      <alignment horizontal="center" vertical="center"/>
      <protection/>
    </xf>
    <xf numFmtId="49" fontId="74" fillId="0" borderId="0" xfId="58" applyNumberFormat="1" applyFont="1" applyFill="1" applyBorder="1" applyAlignment="1">
      <alignment horizontal="left"/>
      <protection/>
    </xf>
    <xf numFmtId="0" fontId="4" fillId="0" borderId="0" xfId="58" applyFont="1" applyFill="1" applyBorder="1" applyAlignment="1">
      <alignment horizontal="left" vertical="center"/>
      <protection/>
    </xf>
    <xf numFmtId="0" fontId="4" fillId="0" borderId="0" xfId="58" applyFont="1" applyFill="1" applyBorder="1" applyAlignment="1">
      <alignment horizontal="center" vertical="center"/>
      <protection/>
    </xf>
    <xf numFmtId="0" fontId="11" fillId="0" borderId="0" xfId="58" applyFont="1" applyFill="1" applyBorder="1" applyAlignment="1">
      <alignment horizontal="center" vertical="center"/>
      <protection/>
    </xf>
    <xf numFmtId="0" fontId="74" fillId="0" borderId="0" xfId="58" applyFont="1" applyFill="1" applyBorder="1" applyAlignment="1">
      <alignment horizontal="left" vertical="center"/>
      <protection/>
    </xf>
    <xf numFmtId="3" fontId="12" fillId="0" borderId="0" xfId="58" applyNumberFormat="1" applyFont="1" applyFill="1" applyBorder="1" applyAlignment="1">
      <alignment horizontal="center"/>
      <protection/>
    </xf>
    <xf numFmtId="0" fontId="11" fillId="0" borderId="22" xfId="58" applyFont="1" applyFill="1" applyBorder="1">
      <alignment/>
      <protection/>
    </xf>
    <xf numFmtId="0" fontId="11" fillId="0" borderId="22" xfId="58" applyFont="1" applyFill="1" applyBorder="1" applyAlignment="1">
      <alignment horizontal="center"/>
      <protection/>
    </xf>
    <xf numFmtId="4" fontId="11" fillId="0" borderId="22" xfId="58" applyNumberFormat="1" applyFont="1" applyFill="1" applyBorder="1" applyAlignment="1">
      <alignment horizontal="right"/>
      <protection/>
    </xf>
    <xf numFmtId="4" fontId="11" fillId="0" borderId="0" xfId="58" applyNumberFormat="1" applyFont="1" applyFill="1" applyBorder="1" applyAlignment="1">
      <alignment horizontal="right"/>
      <protection/>
    </xf>
    <xf numFmtId="186" fontId="11" fillId="0" borderId="0" xfId="58" applyNumberFormat="1" applyFont="1" applyFill="1" applyBorder="1" applyAlignment="1">
      <alignment horizontal="right"/>
      <protection/>
    </xf>
    <xf numFmtId="3" fontId="11" fillId="0" borderId="22" xfId="58" applyNumberFormat="1" applyFont="1" applyFill="1" applyBorder="1" applyAlignment="1">
      <alignment horizontal="right"/>
      <protection/>
    </xf>
    <xf numFmtId="3" fontId="11" fillId="0" borderId="0" xfId="58" applyNumberFormat="1" applyFont="1" applyFill="1" applyBorder="1" applyAlignment="1">
      <alignment horizontal="right"/>
      <protection/>
    </xf>
    <xf numFmtId="0" fontId="11" fillId="0" borderId="0" xfId="58" applyFont="1" applyFill="1">
      <alignment/>
      <protection/>
    </xf>
    <xf numFmtId="0" fontId="11" fillId="0" borderId="22" xfId="58" applyNumberFormat="1" applyFont="1" applyFill="1" applyBorder="1" applyAlignment="1">
      <alignment horizontal="right"/>
      <protection/>
    </xf>
    <xf numFmtId="0" fontId="11" fillId="0" borderId="0" xfId="58" applyNumberFormat="1" applyFont="1" applyFill="1" applyBorder="1" applyAlignment="1">
      <alignment horizontal="right"/>
      <protection/>
    </xf>
    <xf numFmtId="0" fontId="4" fillId="0" borderId="0" xfId="58" applyNumberFormat="1" applyFont="1" applyFill="1" applyBorder="1" applyAlignment="1">
      <alignment horizontal="left"/>
      <protection/>
    </xf>
    <xf numFmtId="0" fontId="4" fillId="0" borderId="0" xfId="58" applyNumberFormat="1" applyFont="1" applyFill="1" applyBorder="1">
      <alignment/>
      <protection/>
    </xf>
    <xf numFmtId="0" fontId="11" fillId="0" borderId="22" xfId="58" applyFont="1" applyFill="1" applyBorder="1">
      <alignment/>
      <protection/>
    </xf>
    <xf numFmtId="0" fontId="17" fillId="0" borderId="23" xfId="58" applyFont="1" applyFill="1" applyBorder="1">
      <alignment/>
      <protection/>
    </xf>
    <xf numFmtId="0" fontId="17" fillId="0" borderId="23" xfId="58" applyFont="1" applyFill="1" applyBorder="1" applyAlignment="1">
      <alignment horizontal="center"/>
      <protection/>
    </xf>
    <xf numFmtId="0" fontId="17" fillId="0" borderId="23" xfId="58" applyFont="1" applyFill="1" applyBorder="1" applyAlignment="1">
      <alignment horizontal="left"/>
      <protection/>
    </xf>
    <xf numFmtId="4" fontId="17" fillId="0" borderId="23" xfId="58" applyNumberFormat="1" applyFont="1" applyFill="1" applyBorder="1" applyAlignment="1">
      <alignment horizontal="right"/>
      <protection/>
    </xf>
    <xf numFmtId="4" fontId="12" fillId="0" borderId="23" xfId="58" applyNumberFormat="1" applyFont="1" applyFill="1" applyBorder="1" applyAlignment="1">
      <alignment horizontal="right"/>
      <protection/>
    </xf>
    <xf numFmtId="4" fontId="12" fillId="0" borderId="0" xfId="58" applyNumberFormat="1" applyFont="1" applyFill="1" applyBorder="1" applyAlignment="1">
      <alignment horizontal="right"/>
      <protection/>
    </xf>
    <xf numFmtId="0" fontId="17" fillId="0" borderId="0" xfId="58" applyFont="1" applyFill="1" applyBorder="1" applyAlignment="1">
      <alignment horizontal="center"/>
      <protection/>
    </xf>
    <xf numFmtId="0" fontId="17" fillId="0" borderId="0" xfId="58" applyFont="1" applyFill="1" applyBorder="1" applyAlignment="1">
      <alignment horizontal="left"/>
      <protection/>
    </xf>
    <xf numFmtId="4" fontId="17" fillId="0" borderId="0" xfId="58" applyNumberFormat="1" applyFont="1" applyFill="1" applyBorder="1" applyAlignment="1">
      <alignment horizontal="right"/>
      <protection/>
    </xf>
    <xf numFmtId="4" fontId="12" fillId="0" borderId="0" xfId="58" applyNumberFormat="1" applyFont="1" applyFill="1" applyBorder="1" applyAlignment="1">
      <alignment horizontal="center"/>
      <protection/>
    </xf>
    <xf numFmtId="3" fontId="12" fillId="0" borderId="0" xfId="58" applyNumberFormat="1" applyFont="1" applyFill="1" applyBorder="1" applyAlignment="1">
      <alignment horizontal="right"/>
      <protection/>
    </xf>
    <xf numFmtId="0" fontId="11" fillId="0" borderId="24" xfId="58" applyFont="1" applyFill="1" applyBorder="1" applyAlignment="1">
      <alignment horizontal="center"/>
      <protection/>
    </xf>
    <xf numFmtId="0" fontId="4" fillId="0" borderId="0" xfId="58" applyFont="1" applyFill="1" applyBorder="1" applyAlignment="1">
      <alignment horizontal="right"/>
      <protection/>
    </xf>
    <xf numFmtId="4" fontId="11" fillId="0" borderId="22" xfId="58" applyNumberFormat="1" applyFont="1" applyFill="1" applyBorder="1" applyAlignment="1">
      <alignment horizontal="right"/>
      <protection/>
    </xf>
    <xf numFmtId="49" fontId="11" fillId="0" borderId="22" xfId="58" applyNumberFormat="1" applyFont="1" applyFill="1" applyBorder="1" applyAlignment="1">
      <alignment horizontal="center"/>
      <protection/>
    </xf>
    <xf numFmtId="0" fontId="11" fillId="0" borderId="0" xfId="58" applyFont="1" applyFill="1" applyBorder="1">
      <alignment/>
      <protection/>
    </xf>
    <xf numFmtId="0" fontId="11" fillId="0" borderId="22" xfId="58" applyFont="1" applyFill="1" applyBorder="1" applyAlignment="1">
      <alignment horizontal="center"/>
      <protection/>
    </xf>
    <xf numFmtId="0" fontId="11" fillId="0" borderId="22" xfId="58" applyNumberFormat="1" applyFont="1" applyFill="1" applyBorder="1" applyAlignment="1">
      <alignment horizontal="right"/>
      <protection/>
    </xf>
    <xf numFmtId="0" fontId="12" fillId="0" borderId="0" xfId="58" applyNumberFormat="1" applyFont="1" applyFill="1" applyBorder="1" applyAlignment="1">
      <alignment horizontal="right"/>
      <protection/>
    </xf>
    <xf numFmtId="4" fontId="4" fillId="0" borderId="0" xfId="58" applyNumberFormat="1" applyFont="1" applyFill="1" applyBorder="1">
      <alignment/>
      <protection/>
    </xf>
    <xf numFmtId="0" fontId="11" fillId="0" borderId="0" xfId="58" applyFont="1" applyFill="1" applyBorder="1" applyAlignment="1">
      <alignment horizontal="center"/>
      <protection/>
    </xf>
    <xf numFmtId="3" fontId="17" fillId="0" borderId="23" xfId="58" applyNumberFormat="1" applyFont="1" applyFill="1" applyBorder="1" applyAlignment="1">
      <alignment horizontal="right"/>
      <protection/>
    </xf>
    <xf numFmtId="3" fontId="17" fillId="0" borderId="0" xfId="58" applyNumberFormat="1" applyFont="1" applyFill="1" applyBorder="1" applyAlignment="1">
      <alignment horizontal="right"/>
      <protection/>
    </xf>
    <xf numFmtId="3" fontId="24" fillId="0" borderId="0" xfId="58" applyNumberFormat="1" applyFont="1" applyFill="1" applyBorder="1" applyAlignment="1">
      <alignment horizontal="right"/>
      <protection/>
    </xf>
    <xf numFmtId="0" fontId="25" fillId="0" borderId="0" xfId="58" applyFont="1" applyFill="1" applyBorder="1">
      <alignment/>
      <protection/>
    </xf>
    <xf numFmtId="0" fontId="11" fillId="0" borderId="22" xfId="58" applyFont="1" applyBorder="1" applyAlignment="1">
      <alignment horizontal="center"/>
      <protection/>
    </xf>
    <xf numFmtId="0" fontId="11" fillId="0" borderId="0" xfId="58" applyFont="1">
      <alignment/>
      <protection/>
    </xf>
    <xf numFmtId="0" fontId="11" fillId="0" borderId="22" xfId="58" applyFont="1" applyBorder="1">
      <alignment/>
      <protection/>
    </xf>
    <xf numFmtId="0" fontId="11" fillId="0" borderId="22" xfId="58" applyFont="1" applyFill="1" applyBorder="1" applyAlignment="1">
      <alignment wrapText="1"/>
      <protection/>
    </xf>
    <xf numFmtId="49" fontId="11" fillId="0" borderId="22" xfId="58" applyNumberFormat="1" applyFont="1" applyFill="1" applyBorder="1" applyAlignment="1">
      <alignment horizontal="center"/>
      <protection/>
    </xf>
    <xf numFmtId="2" fontId="11" fillId="0" borderId="22" xfId="58" applyNumberFormat="1" applyFont="1" applyFill="1" applyBorder="1" applyAlignment="1">
      <alignment horizontal="right"/>
      <protection/>
    </xf>
    <xf numFmtId="49" fontId="11" fillId="0" borderId="22" xfId="58" applyNumberFormat="1" applyFont="1" applyBorder="1" applyAlignment="1">
      <alignment horizontal="center"/>
      <protection/>
    </xf>
    <xf numFmtId="0" fontId="11" fillId="0" borderId="0" xfId="58" applyFont="1">
      <alignment/>
      <protection/>
    </xf>
    <xf numFmtId="0" fontId="11" fillId="0" borderId="22" xfId="58" applyNumberFormat="1" applyFont="1" applyBorder="1" applyAlignment="1">
      <alignment horizontal="right"/>
      <protection/>
    </xf>
    <xf numFmtId="0" fontId="11" fillId="0" borderId="0" xfId="58" applyNumberFormat="1" applyFont="1" applyBorder="1" applyAlignment="1">
      <alignment horizontal="right"/>
      <protection/>
    </xf>
    <xf numFmtId="0" fontId="4" fillId="0" borderId="0" xfId="58" applyNumberFormat="1" applyFont="1" applyBorder="1" applyAlignment="1">
      <alignment horizontal="left"/>
      <protection/>
    </xf>
    <xf numFmtId="0" fontId="4" fillId="0" borderId="0" xfId="58" applyNumberFormat="1" applyFont="1" applyBorder="1">
      <alignment/>
      <protection/>
    </xf>
    <xf numFmtId="0" fontId="4" fillId="0" borderId="0" xfId="58" applyFont="1" applyBorder="1">
      <alignment/>
      <protection/>
    </xf>
    <xf numFmtId="0" fontId="4" fillId="0" borderId="0" xfId="58" applyFont="1" applyBorder="1">
      <alignment/>
      <protection/>
    </xf>
    <xf numFmtId="4" fontId="11" fillId="34" borderId="22" xfId="58" applyNumberFormat="1" applyFont="1" applyFill="1" applyBorder="1" applyAlignment="1">
      <alignment horizontal="right"/>
      <protection/>
    </xf>
    <xf numFmtId="0" fontId="11" fillId="34" borderId="22" xfId="58" applyFont="1" applyFill="1" applyBorder="1" applyAlignment="1">
      <alignment horizontal="center"/>
      <protection/>
    </xf>
    <xf numFmtId="0" fontId="11" fillId="34" borderId="22" xfId="58" applyFont="1" applyFill="1" applyBorder="1">
      <alignment/>
      <protection/>
    </xf>
    <xf numFmtId="0" fontId="4" fillId="34" borderId="0" xfId="58" applyNumberFormat="1" applyFont="1" applyFill="1" applyBorder="1" applyAlignment="1">
      <alignment horizontal="left"/>
      <protection/>
    </xf>
    <xf numFmtId="4" fontId="11" fillId="34" borderId="22" xfId="60" applyNumberFormat="1" applyFont="1" applyFill="1" applyBorder="1" applyAlignment="1">
      <alignment horizontal="right"/>
      <protection/>
    </xf>
    <xf numFmtId="4" fontId="11" fillId="0" borderId="0" xfId="60" applyNumberFormat="1" applyFont="1" applyFill="1" applyBorder="1" applyAlignment="1">
      <alignment horizontal="right"/>
      <protection/>
    </xf>
    <xf numFmtId="0" fontId="12" fillId="0" borderId="22" xfId="58" applyFont="1" applyFill="1" applyBorder="1" applyAlignment="1">
      <alignment horizontal="center"/>
      <protection/>
    </xf>
    <xf numFmtId="4" fontId="12" fillId="0" borderId="22" xfId="58" applyNumberFormat="1" applyFont="1" applyFill="1" applyBorder="1" applyAlignment="1">
      <alignment horizontal="right"/>
      <protection/>
    </xf>
    <xf numFmtId="0" fontId="11" fillId="0" borderId="0" xfId="58" applyFont="1" applyFill="1" applyBorder="1" applyAlignment="1">
      <alignment horizontal="right"/>
      <protection/>
    </xf>
    <xf numFmtId="0" fontId="11" fillId="0" borderId="0" xfId="58" applyNumberFormat="1" applyFont="1" applyFill="1" applyBorder="1" applyAlignment="1">
      <alignment horizontal="left"/>
      <protection/>
    </xf>
    <xf numFmtId="4" fontId="11" fillId="0" borderId="0" xfId="58" applyNumberFormat="1" applyFont="1" applyFill="1" applyBorder="1">
      <alignment/>
      <protection/>
    </xf>
    <xf numFmtId="0" fontId="11" fillId="0" borderId="0" xfId="58" applyFont="1" applyFill="1" applyBorder="1" applyAlignment="1">
      <alignment horizontal="left"/>
      <protection/>
    </xf>
    <xf numFmtId="4" fontId="11" fillId="0" borderId="22" xfId="83" applyFont="1" applyFill="1" applyBorder="1" applyAlignment="1">
      <alignment horizontal="right"/>
    </xf>
    <xf numFmtId="0" fontId="11" fillId="0" borderId="22" xfId="55" applyFont="1" applyFill="1" applyBorder="1">
      <alignment/>
      <protection/>
    </xf>
    <xf numFmtId="3" fontId="11" fillId="0" borderId="0" xfId="58" applyNumberFormat="1" applyFont="1" applyFill="1" applyBorder="1">
      <alignment/>
      <protection/>
    </xf>
    <xf numFmtId="0" fontId="4" fillId="0" borderId="0" xfId="56" applyFont="1" applyFill="1" applyBorder="1">
      <alignment/>
      <protection/>
    </xf>
    <xf numFmtId="0" fontId="4" fillId="0" borderId="0" xfId="56" applyFont="1" applyFill="1" applyBorder="1" applyAlignment="1">
      <alignment horizontal="center"/>
      <protection/>
    </xf>
    <xf numFmtId="3" fontId="4" fillId="0" borderId="0" xfId="56" applyNumberFormat="1" applyFont="1" applyFill="1" applyBorder="1">
      <alignment/>
      <protection/>
    </xf>
    <xf numFmtId="0" fontId="4" fillId="0" borderId="0" xfId="56" applyFont="1" applyFill="1" applyBorder="1" applyAlignment="1">
      <alignment horizontal="left"/>
      <protection/>
    </xf>
    <xf numFmtId="0" fontId="14" fillId="0" borderId="0" xfId="56" applyFont="1" applyFill="1" applyBorder="1">
      <alignment/>
      <protection/>
    </xf>
    <xf numFmtId="0" fontId="14" fillId="0" borderId="0" xfId="56" applyFont="1" applyFill="1" applyBorder="1" applyAlignment="1">
      <alignment horizontal="center"/>
      <protection/>
    </xf>
    <xf numFmtId="3" fontId="14" fillId="0" borderId="0" xfId="56" applyNumberFormat="1" applyFont="1" applyFill="1" applyBorder="1">
      <alignment/>
      <protection/>
    </xf>
    <xf numFmtId="0" fontId="4" fillId="0" borderId="0" xfId="56" applyFont="1" applyFill="1" applyBorder="1">
      <alignment/>
      <protection/>
    </xf>
    <xf numFmtId="0" fontId="23" fillId="0" borderId="0" xfId="56" applyFont="1" applyFill="1" applyBorder="1">
      <alignment/>
      <protection/>
    </xf>
    <xf numFmtId="0" fontId="10" fillId="0" borderId="0" xfId="56" applyFont="1" applyFill="1" applyBorder="1">
      <alignment/>
      <protection/>
    </xf>
    <xf numFmtId="0" fontId="14" fillId="0" borderId="0" xfId="56" applyFont="1" applyFill="1" applyBorder="1" applyAlignment="1">
      <alignment/>
      <protection/>
    </xf>
    <xf numFmtId="0" fontId="12" fillId="0" borderId="0" xfId="56" applyFont="1" applyFill="1" applyBorder="1">
      <alignment/>
      <protection/>
    </xf>
    <xf numFmtId="0" fontId="12" fillId="0" borderId="0" xfId="56" applyFont="1" applyFill="1" applyBorder="1" applyAlignment="1">
      <alignment horizontal="center"/>
      <protection/>
    </xf>
    <xf numFmtId="3" fontId="12" fillId="0" borderId="0" xfId="56" applyNumberFormat="1" applyFont="1" applyFill="1" applyBorder="1">
      <alignment/>
      <protection/>
    </xf>
    <xf numFmtId="4" fontId="12" fillId="0" borderId="18" xfId="56" applyNumberFormat="1" applyFont="1" applyFill="1" applyBorder="1">
      <alignment/>
      <protection/>
    </xf>
    <xf numFmtId="4" fontId="12" fillId="0" borderId="0" xfId="56" applyNumberFormat="1" applyFont="1" applyFill="1" applyBorder="1">
      <alignment/>
      <protection/>
    </xf>
    <xf numFmtId="0" fontId="5" fillId="0" borderId="0" xfId="56" applyFont="1" applyFill="1" applyBorder="1">
      <alignment/>
      <protection/>
    </xf>
    <xf numFmtId="0" fontId="6" fillId="0" borderId="0" xfId="56" applyFont="1" applyFill="1" applyBorder="1">
      <alignment/>
      <protection/>
    </xf>
    <xf numFmtId="0" fontId="12" fillId="0" borderId="19" xfId="56" applyFont="1" applyFill="1" applyBorder="1">
      <alignment/>
      <protection/>
    </xf>
    <xf numFmtId="0" fontId="12" fillId="0" borderId="19" xfId="56" applyFont="1" applyFill="1" applyBorder="1" applyAlignment="1">
      <alignment horizontal="center"/>
      <protection/>
    </xf>
    <xf numFmtId="3" fontId="12" fillId="0" borderId="19" xfId="56" applyNumberFormat="1" applyFont="1" applyFill="1" applyBorder="1">
      <alignment/>
      <protection/>
    </xf>
    <xf numFmtId="4" fontId="12" fillId="0" borderId="20" xfId="56" applyNumberFormat="1" applyFont="1" applyFill="1" applyBorder="1">
      <alignment/>
      <protection/>
    </xf>
    <xf numFmtId="0" fontId="17" fillId="0" borderId="0" xfId="56" applyFont="1" applyFill="1" applyBorder="1">
      <alignment/>
      <protection/>
    </xf>
    <xf numFmtId="49" fontId="17" fillId="0" borderId="0" xfId="56" applyNumberFormat="1" applyFont="1" applyFill="1" applyBorder="1" applyAlignment="1">
      <alignment horizontal="left"/>
      <protection/>
    </xf>
    <xf numFmtId="0" fontId="5" fillId="0" borderId="0" xfId="56" applyFont="1" applyFill="1" applyBorder="1">
      <alignment/>
      <protection/>
    </xf>
    <xf numFmtId="49" fontId="17" fillId="0" borderId="0" xfId="56" applyNumberFormat="1" applyFont="1" applyFill="1" applyBorder="1" applyAlignment="1">
      <alignment horizontal="left"/>
      <protection/>
    </xf>
    <xf numFmtId="3" fontId="17" fillId="0" borderId="0" xfId="56" applyNumberFormat="1" applyFont="1" applyFill="1" applyBorder="1">
      <alignment/>
      <protection/>
    </xf>
    <xf numFmtId="0" fontId="11" fillId="0" borderId="0" xfId="56" applyFont="1" applyFill="1" applyBorder="1">
      <alignment/>
      <protection/>
    </xf>
    <xf numFmtId="0" fontId="24" fillId="0" borderId="0" xfId="56" applyFont="1" applyFill="1" applyBorder="1">
      <alignment/>
      <protection/>
    </xf>
    <xf numFmtId="0" fontId="24" fillId="0" borderId="0" xfId="56" applyFont="1" applyFill="1" applyBorder="1" applyAlignment="1">
      <alignment horizontal="center"/>
      <protection/>
    </xf>
    <xf numFmtId="3" fontId="24" fillId="0" borderId="0" xfId="56" applyNumberFormat="1" applyFont="1" applyFill="1" applyBorder="1">
      <alignment/>
      <protection/>
    </xf>
    <xf numFmtId="4" fontId="24" fillId="0" borderId="0" xfId="56" applyNumberFormat="1" applyFont="1" applyFill="1" applyBorder="1">
      <alignment/>
      <protection/>
    </xf>
    <xf numFmtId="0" fontId="25" fillId="0" borderId="0" xfId="56" applyFont="1" applyFill="1" applyBorder="1">
      <alignment/>
      <protection/>
    </xf>
    <xf numFmtId="0" fontId="16" fillId="0" borderId="0" xfId="56" applyFont="1" applyFill="1" applyBorder="1">
      <alignment/>
      <protection/>
    </xf>
    <xf numFmtId="0" fontId="16" fillId="0" borderId="0" xfId="56" applyFont="1" applyFill="1" applyBorder="1" applyAlignment="1">
      <alignment horizontal="center"/>
      <protection/>
    </xf>
    <xf numFmtId="3" fontId="16" fillId="0" borderId="0" xfId="56" applyNumberFormat="1" applyFont="1" applyFill="1" applyBorder="1">
      <alignment/>
      <protection/>
    </xf>
    <xf numFmtId="4" fontId="11" fillId="0" borderId="0" xfId="56" applyNumberFormat="1" applyFont="1" applyFill="1" applyBorder="1">
      <alignment/>
      <protection/>
    </xf>
    <xf numFmtId="4" fontId="15" fillId="0" borderId="0" xfId="56" applyNumberFormat="1" applyFont="1" applyFill="1" applyBorder="1">
      <alignment/>
      <protection/>
    </xf>
    <xf numFmtId="4" fontId="16" fillId="0" borderId="0" xfId="56" applyNumberFormat="1" applyFont="1" applyFill="1" applyBorder="1">
      <alignment/>
      <protection/>
    </xf>
    <xf numFmtId="0" fontId="9" fillId="0" borderId="0" xfId="56" applyFont="1" applyFill="1" applyBorder="1">
      <alignment/>
      <protection/>
    </xf>
    <xf numFmtId="0" fontId="11" fillId="0" borderId="21" xfId="56" applyFont="1" applyFill="1" applyBorder="1" applyAlignment="1">
      <alignment horizontal="center" vertical="center"/>
      <protection/>
    </xf>
    <xf numFmtId="3" fontId="11" fillId="0" borderId="21" xfId="56" applyNumberFormat="1" applyFont="1" applyFill="1" applyBorder="1" applyAlignment="1">
      <alignment horizontal="center" vertical="center"/>
      <protection/>
    </xf>
    <xf numFmtId="3" fontId="11" fillId="0" borderId="0" xfId="56" applyNumberFormat="1" applyFont="1" applyFill="1" applyBorder="1" applyAlignment="1">
      <alignment horizontal="center" vertical="center"/>
      <protection/>
    </xf>
    <xf numFmtId="49" fontId="74" fillId="0" borderId="0" xfId="56" applyNumberFormat="1" applyFont="1" applyFill="1" applyBorder="1" applyAlignment="1">
      <alignment horizontal="left"/>
      <protection/>
    </xf>
    <xf numFmtId="0" fontId="4" fillId="0" borderId="0" xfId="56" applyFont="1" applyFill="1" applyBorder="1" applyAlignment="1">
      <alignment horizontal="left" vertical="center"/>
      <protection/>
    </xf>
    <xf numFmtId="0" fontId="4" fillId="0" borderId="0" xfId="56" applyFont="1" applyFill="1" applyBorder="1" applyAlignment="1">
      <alignment horizontal="center" vertical="center"/>
      <protection/>
    </xf>
    <xf numFmtId="0" fontId="11" fillId="0" borderId="0" xfId="56" applyFont="1" applyFill="1" applyBorder="1" applyAlignment="1">
      <alignment horizontal="center" vertical="center"/>
      <protection/>
    </xf>
    <xf numFmtId="0" fontId="74" fillId="0" borderId="0" xfId="56" applyFont="1" applyFill="1" applyBorder="1" applyAlignment="1">
      <alignment horizontal="left" vertical="center"/>
      <protection/>
    </xf>
    <xf numFmtId="3" fontId="12" fillId="0" borderId="0" xfId="56" applyNumberFormat="1" applyFont="1" applyFill="1" applyBorder="1" applyAlignment="1">
      <alignment horizontal="center"/>
      <protection/>
    </xf>
    <xf numFmtId="0" fontId="11" fillId="0" borderId="22" xfId="56" applyFont="1" applyFill="1" applyBorder="1">
      <alignment/>
      <protection/>
    </xf>
    <xf numFmtId="0" fontId="11" fillId="0" borderId="22" xfId="56" applyFont="1" applyFill="1" applyBorder="1" applyAlignment="1">
      <alignment horizontal="center"/>
      <protection/>
    </xf>
    <xf numFmtId="186" fontId="11" fillId="0" borderId="22" xfId="56" applyNumberFormat="1" applyFont="1" applyFill="1" applyBorder="1" applyAlignment="1">
      <alignment horizontal="right"/>
      <protection/>
    </xf>
    <xf numFmtId="4" fontId="11" fillId="0" borderId="22" xfId="56" applyNumberFormat="1" applyFont="1" applyFill="1" applyBorder="1" applyAlignment="1">
      <alignment horizontal="right"/>
      <protection/>
    </xf>
    <xf numFmtId="4" fontId="11" fillId="0" borderId="0" xfId="56" applyNumberFormat="1" applyFont="1" applyFill="1" applyBorder="1" applyAlignment="1">
      <alignment horizontal="right"/>
      <protection/>
    </xf>
    <xf numFmtId="186" fontId="11" fillId="0" borderId="0" xfId="56" applyNumberFormat="1" applyFont="1" applyFill="1" applyBorder="1" applyAlignment="1">
      <alignment horizontal="right"/>
      <protection/>
    </xf>
    <xf numFmtId="3" fontId="11" fillId="0" borderId="22" xfId="56" applyNumberFormat="1" applyFont="1" applyFill="1" applyBorder="1" applyAlignment="1">
      <alignment horizontal="right"/>
      <protection/>
    </xf>
    <xf numFmtId="3" fontId="11" fillId="0" borderId="0" xfId="56" applyNumberFormat="1" applyFont="1" applyFill="1" applyBorder="1" applyAlignment="1">
      <alignment horizontal="right"/>
      <protection/>
    </xf>
    <xf numFmtId="0" fontId="11" fillId="0" borderId="0" xfId="56" applyFont="1" applyFill="1">
      <alignment/>
      <protection/>
    </xf>
    <xf numFmtId="0" fontId="11" fillId="0" borderId="22" xfId="56" applyNumberFormat="1" applyFont="1" applyFill="1" applyBorder="1" applyAlignment="1">
      <alignment horizontal="right"/>
      <protection/>
    </xf>
    <xf numFmtId="0" fontId="11" fillId="0" borderId="0" xfId="56" applyNumberFormat="1" applyFont="1" applyFill="1" applyBorder="1" applyAlignment="1">
      <alignment horizontal="right"/>
      <protection/>
    </xf>
    <xf numFmtId="0" fontId="4" fillId="0" borderId="0" xfId="56" applyNumberFormat="1" applyFont="1" applyFill="1" applyBorder="1" applyAlignment="1">
      <alignment horizontal="left"/>
      <protection/>
    </xf>
    <xf numFmtId="0" fontId="4" fillId="0" borderId="0" xfId="56" applyNumberFormat="1" applyFont="1" applyFill="1" applyBorder="1">
      <alignment/>
      <protection/>
    </xf>
    <xf numFmtId="0" fontId="11" fillId="0" borderId="22" xfId="56" applyFont="1" applyFill="1" applyBorder="1">
      <alignment/>
      <protection/>
    </xf>
    <xf numFmtId="1" fontId="11" fillId="0" borderId="22" xfId="56" applyNumberFormat="1" applyFont="1" applyFill="1" applyBorder="1" applyAlignment="1">
      <alignment horizontal="right"/>
      <protection/>
    </xf>
    <xf numFmtId="49" fontId="11" fillId="0" borderId="22" xfId="56" applyNumberFormat="1" applyFont="1" applyFill="1" applyBorder="1" applyAlignment="1">
      <alignment horizontal="center"/>
      <protection/>
    </xf>
    <xf numFmtId="0" fontId="26" fillId="0" borderId="22" xfId="56" applyFont="1" applyFill="1" applyBorder="1" applyAlignment="1">
      <alignment horizontal="center"/>
      <protection/>
    </xf>
    <xf numFmtId="4" fontId="26" fillId="0" borderId="22" xfId="56" applyNumberFormat="1" applyFont="1" applyFill="1" applyBorder="1" applyAlignment="1">
      <alignment horizontal="right"/>
      <protection/>
    </xf>
    <xf numFmtId="0" fontId="27" fillId="0" borderId="0" xfId="56" applyNumberFormat="1" applyFont="1" applyFill="1" applyBorder="1" applyAlignment="1">
      <alignment horizontal="left"/>
      <protection/>
    </xf>
    <xf numFmtId="0" fontId="27" fillId="0" borderId="0" xfId="56" applyFont="1" applyFill="1" applyBorder="1">
      <alignment/>
      <protection/>
    </xf>
    <xf numFmtId="0" fontId="26" fillId="0" borderId="22" xfId="56" applyNumberFormat="1" applyFont="1" applyFill="1" applyBorder="1" applyAlignment="1">
      <alignment horizontal="right"/>
      <protection/>
    </xf>
    <xf numFmtId="0" fontId="4" fillId="0" borderId="0" xfId="56" applyNumberFormat="1" applyFont="1" applyFill="1" applyBorder="1" applyAlignment="1">
      <alignment horizontal="left"/>
      <protection/>
    </xf>
    <xf numFmtId="0" fontId="4" fillId="0" borderId="0" xfId="56" applyFont="1" applyFill="1" applyBorder="1" applyAlignment="1">
      <alignment horizontal="right"/>
      <protection/>
    </xf>
    <xf numFmtId="0" fontId="17" fillId="0" borderId="23" xfId="56" applyFont="1" applyFill="1" applyBorder="1">
      <alignment/>
      <protection/>
    </xf>
    <xf numFmtId="0" fontId="17" fillId="0" borderId="23" xfId="56" applyFont="1" applyFill="1" applyBorder="1" applyAlignment="1">
      <alignment horizontal="center"/>
      <protection/>
    </xf>
    <xf numFmtId="0" fontId="17" fillId="0" borderId="23" xfId="56" applyFont="1" applyFill="1" applyBorder="1" applyAlignment="1">
      <alignment horizontal="left"/>
      <protection/>
    </xf>
    <xf numFmtId="1" fontId="17" fillId="0" borderId="23" xfId="56" applyNumberFormat="1" applyFont="1" applyFill="1" applyBorder="1" applyAlignment="1">
      <alignment horizontal="right"/>
      <protection/>
    </xf>
    <xf numFmtId="4" fontId="17" fillId="0" borderId="23" xfId="56" applyNumberFormat="1" applyFont="1" applyFill="1" applyBorder="1" applyAlignment="1">
      <alignment horizontal="right"/>
      <protection/>
    </xf>
    <xf numFmtId="4" fontId="12" fillId="0" borderId="23" xfId="56" applyNumberFormat="1" applyFont="1" applyFill="1" applyBorder="1" applyAlignment="1">
      <alignment horizontal="right"/>
      <protection/>
    </xf>
    <xf numFmtId="4" fontId="12" fillId="0" borderId="0" xfId="56" applyNumberFormat="1" applyFont="1" applyFill="1" applyBorder="1" applyAlignment="1">
      <alignment horizontal="right"/>
      <protection/>
    </xf>
    <xf numFmtId="0" fontId="17" fillId="0" borderId="0" xfId="56" applyFont="1" applyFill="1" applyBorder="1" applyAlignment="1">
      <alignment horizontal="center"/>
      <protection/>
    </xf>
    <xf numFmtId="0" fontId="17" fillId="0" borderId="0" xfId="56" applyFont="1" applyFill="1" applyBorder="1" applyAlignment="1">
      <alignment horizontal="left"/>
      <protection/>
    </xf>
    <xf numFmtId="1" fontId="17" fillId="0" borderId="0" xfId="56" applyNumberFormat="1" applyFont="1" applyFill="1" applyBorder="1" applyAlignment="1">
      <alignment horizontal="right"/>
      <protection/>
    </xf>
    <xf numFmtId="4" fontId="17" fillId="0" borderId="0" xfId="56" applyNumberFormat="1" applyFont="1" applyFill="1" applyBorder="1" applyAlignment="1">
      <alignment horizontal="right"/>
      <protection/>
    </xf>
    <xf numFmtId="4" fontId="12" fillId="0" borderId="0" xfId="56" applyNumberFormat="1" applyFont="1" applyFill="1" applyBorder="1" applyAlignment="1">
      <alignment horizontal="center"/>
      <protection/>
    </xf>
    <xf numFmtId="1" fontId="12" fillId="0" borderId="0" xfId="56" applyNumberFormat="1" applyFont="1" applyFill="1" applyBorder="1" applyAlignment="1">
      <alignment horizontal="right"/>
      <protection/>
    </xf>
    <xf numFmtId="3" fontId="12" fillId="0" borderId="0" xfId="56" applyNumberFormat="1" applyFont="1" applyFill="1" applyBorder="1" applyAlignment="1">
      <alignment horizontal="right"/>
      <protection/>
    </xf>
    <xf numFmtId="0" fontId="74" fillId="0" borderId="0" xfId="56" applyFont="1" applyFill="1" applyBorder="1" applyAlignment="1">
      <alignment horizontal="left"/>
      <protection/>
    </xf>
    <xf numFmtId="0" fontId="11" fillId="0" borderId="22" xfId="56" applyFont="1" applyFill="1" applyBorder="1" applyAlignment="1">
      <alignment horizontal="left"/>
      <protection/>
    </xf>
    <xf numFmtId="0" fontId="11" fillId="0" borderId="24" xfId="56" applyFont="1" applyFill="1" applyBorder="1" applyAlignment="1">
      <alignment horizontal="center"/>
      <protection/>
    </xf>
    <xf numFmtId="49" fontId="11" fillId="0" borderId="22" xfId="56" applyNumberFormat="1" applyFont="1" applyFill="1" applyBorder="1" applyAlignment="1">
      <alignment horizontal="center"/>
      <protection/>
    </xf>
    <xf numFmtId="0" fontId="11" fillId="0" borderId="0" xfId="56" applyFont="1" applyFill="1" applyBorder="1">
      <alignment/>
      <protection/>
    </xf>
    <xf numFmtId="0" fontId="11" fillId="0" borderId="22" xfId="56" applyFont="1" applyFill="1" applyBorder="1" applyAlignment="1">
      <alignment horizontal="center"/>
      <protection/>
    </xf>
    <xf numFmtId="3" fontId="11" fillId="0" borderId="22" xfId="56" applyNumberFormat="1" applyFont="1" applyFill="1" applyBorder="1" applyAlignment="1">
      <alignment horizontal="right"/>
      <protection/>
    </xf>
    <xf numFmtId="4" fontId="11" fillId="0" borderId="22" xfId="56" applyNumberFormat="1" applyFont="1" applyFill="1" applyBorder="1" applyAlignment="1">
      <alignment horizontal="right"/>
      <protection/>
    </xf>
    <xf numFmtId="0" fontId="11" fillId="0" borderId="22" xfId="56" applyNumberFormat="1" applyFont="1" applyFill="1" applyBorder="1" applyAlignment="1">
      <alignment horizontal="right"/>
      <protection/>
    </xf>
    <xf numFmtId="0" fontId="12" fillId="0" borderId="0" xfId="56" applyNumberFormat="1" applyFont="1" applyFill="1" applyBorder="1" applyAlignment="1">
      <alignment horizontal="right"/>
      <protection/>
    </xf>
    <xf numFmtId="4" fontId="4" fillId="0" borderId="0" xfId="56" applyNumberFormat="1" applyFont="1" applyFill="1" applyBorder="1">
      <alignment/>
      <protection/>
    </xf>
    <xf numFmtId="0" fontId="26" fillId="0" borderId="22" xfId="56" applyNumberFormat="1" applyFont="1" applyFill="1" applyBorder="1" applyAlignment="1">
      <alignment horizontal="right"/>
      <protection/>
    </xf>
    <xf numFmtId="0" fontId="4" fillId="0" borderId="0" xfId="56" applyFont="1" applyFill="1" applyBorder="1" applyAlignment="1">
      <alignment horizontal="right"/>
      <protection/>
    </xf>
    <xf numFmtId="0" fontId="27" fillId="0" borderId="0" xfId="56" applyFont="1" applyFill="1" applyBorder="1" applyAlignment="1">
      <alignment horizontal="center"/>
      <protection/>
    </xf>
    <xf numFmtId="4" fontId="11" fillId="0" borderId="22" xfId="60" applyNumberFormat="1" applyFont="1" applyFill="1" applyBorder="1" applyAlignment="1">
      <alignment horizontal="right"/>
      <protection/>
    </xf>
    <xf numFmtId="1" fontId="4" fillId="0" borderId="0" xfId="56" applyNumberFormat="1" applyFont="1" applyFill="1" applyBorder="1" applyAlignment="1">
      <alignment horizontal="right"/>
      <protection/>
    </xf>
    <xf numFmtId="0" fontId="6" fillId="0" borderId="22" xfId="56" applyFont="1" applyFill="1" applyBorder="1">
      <alignment/>
      <protection/>
    </xf>
    <xf numFmtId="0" fontId="4" fillId="0" borderId="22" xfId="56" applyFont="1" applyFill="1" applyBorder="1" applyAlignment="1">
      <alignment horizontal="right"/>
      <protection/>
    </xf>
    <xf numFmtId="49" fontId="11" fillId="0" borderId="22" xfId="56" applyNumberFormat="1" applyFont="1" applyFill="1" applyBorder="1">
      <alignment/>
      <protection/>
    </xf>
    <xf numFmtId="2" fontId="4" fillId="0" borderId="0" xfId="56" applyNumberFormat="1" applyFont="1" applyFill="1" applyBorder="1">
      <alignment/>
      <protection/>
    </xf>
    <xf numFmtId="1" fontId="6" fillId="0" borderId="0" xfId="56" applyNumberFormat="1" applyFont="1" applyFill="1" applyBorder="1">
      <alignment/>
      <protection/>
    </xf>
    <xf numFmtId="3" fontId="17" fillId="0" borderId="23" xfId="56" applyNumberFormat="1" applyFont="1" applyFill="1" applyBorder="1" applyAlignment="1">
      <alignment horizontal="right"/>
      <protection/>
    </xf>
    <xf numFmtId="3" fontId="17" fillId="0" borderId="0" xfId="56" applyNumberFormat="1" applyFont="1" applyFill="1" applyBorder="1" applyAlignment="1">
      <alignment horizontal="right"/>
      <protection/>
    </xf>
    <xf numFmtId="1" fontId="24" fillId="0" borderId="0" xfId="56" applyNumberFormat="1" applyFont="1" applyFill="1" applyBorder="1" applyAlignment="1">
      <alignment horizontal="right"/>
      <protection/>
    </xf>
    <xf numFmtId="3" fontId="24" fillId="0" borderId="0" xfId="56" applyNumberFormat="1" applyFont="1" applyFill="1" applyBorder="1" applyAlignment="1">
      <alignment horizontal="right"/>
      <protection/>
    </xf>
    <xf numFmtId="0" fontId="25" fillId="0" borderId="0" xfId="56" applyFont="1" applyFill="1" applyBorder="1">
      <alignment/>
      <protection/>
    </xf>
    <xf numFmtId="0" fontId="11" fillId="0" borderId="0" xfId="56" applyFont="1" applyFill="1">
      <alignment/>
      <protection/>
    </xf>
    <xf numFmtId="3" fontId="4" fillId="0" borderId="0" xfId="56" applyNumberFormat="1" applyFont="1" applyFill="1" applyBorder="1" applyAlignment="1">
      <alignment horizontal="right"/>
      <protection/>
    </xf>
    <xf numFmtId="0" fontId="12" fillId="0" borderId="0" xfId="56" applyFont="1" applyFill="1" applyAlignment="1">
      <alignment horizontal="center" vertical="center" wrapText="1"/>
      <protection/>
    </xf>
    <xf numFmtId="0" fontId="11" fillId="0" borderId="24" xfId="56" applyFont="1" applyFill="1" applyBorder="1">
      <alignment/>
      <protection/>
    </xf>
    <xf numFmtId="0" fontId="11" fillId="0" borderId="22" xfId="56" applyFont="1" applyFill="1" applyBorder="1" applyAlignment="1">
      <alignment/>
      <protection/>
    </xf>
    <xf numFmtId="0" fontId="11" fillId="0" borderId="24" xfId="56" applyFont="1" applyFill="1" applyBorder="1" applyAlignment="1">
      <alignment/>
      <protection/>
    </xf>
    <xf numFmtId="3" fontId="11" fillId="0" borderId="0" xfId="56" applyNumberFormat="1" applyFont="1" applyFill="1" applyBorder="1">
      <alignment/>
      <protection/>
    </xf>
    <xf numFmtId="4" fontId="11" fillId="0" borderId="22" xfId="56" applyNumberFormat="1" applyFont="1" applyFill="1" applyBorder="1">
      <alignment/>
      <protection/>
    </xf>
    <xf numFmtId="0" fontId="28" fillId="0" borderId="0" xfId="56" applyFont="1" applyFill="1">
      <alignment/>
      <protection/>
    </xf>
    <xf numFmtId="3" fontId="11" fillId="0" borderId="22" xfId="56" applyNumberFormat="1" applyFont="1" applyFill="1" applyBorder="1">
      <alignment/>
      <protection/>
    </xf>
    <xf numFmtId="4" fontId="11" fillId="0" borderId="0" xfId="56" applyNumberFormat="1" applyFont="1" applyFill="1" applyBorder="1" applyAlignment="1">
      <alignment horizontal="right"/>
      <protection/>
    </xf>
    <xf numFmtId="0" fontId="11" fillId="0" borderId="0" xfId="56" applyNumberFormat="1" applyFont="1" applyFill="1" applyBorder="1" applyAlignment="1">
      <alignment horizontal="left"/>
      <protection/>
    </xf>
    <xf numFmtId="0" fontId="24" fillId="0" borderId="0" xfId="56" applyNumberFormat="1" applyFont="1" applyFill="1" applyBorder="1" applyAlignment="1">
      <alignment horizontal="left"/>
      <protection/>
    </xf>
    <xf numFmtId="0" fontId="24" fillId="0" borderId="0" xfId="56" applyFont="1" applyFill="1" applyBorder="1">
      <alignment/>
      <protection/>
    </xf>
    <xf numFmtId="2" fontId="5" fillId="0" borderId="22" xfId="56" applyNumberFormat="1" applyFont="1" applyFill="1" applyBorder="1">
      <alignment/>
      <protection/>
    </xf>
    <xf numFmtId="0" fontId="5" fillId="0" borderId="22" xfId="56" applyFont="1" applyFill="1" applyBorder="1">
      <alignment/>
      <protection/>
    </xf>
    <xf numFmtId="0" fontId="11" fillId="0" borderId="22" xfId="56" applyFont="1" applyFill="1" applyBorder="1" applyAlignment="1">
      <alignment horizontal="center" vertical="top"/>
      <protection/>
    </xf>
    <xf numFmtId="2" fontId="11" fillId="0" borderId="22" xfId="56" applyNumberFormat="1" applyFont="1" applyFill="1" applyBorder="1" applyAlignment="1">
      <alignment horizontal="right"/>
      <protection/>
    </xf>
    <xf numFmtId="0" fontId="29" fillId="0" borderId="0" xfId="56" applyNumberFormat="1" applyFont="1" applyFill="1" applyBorder="1" applyAlignment="1">
      <alignment horizontal="left"/>
      <protection/>
    </xf>
    <xf numFmtId="0" fontId="11" fillId="0" borderId="0" xfId="56" applyFont="1" applyFill="1" applyBorder="1" applyAlignment="1">
      <alignment horizontal="center"/>
      <protection/>
    </xf>
    <xf numFmtId="1" fontId="11" fillId="0" borderId="0" xfId="56" applyNumberFormat="1" applyFont="1" applyFill="1" applyBorder="1" applyAlignment="1">
      <alignment horizontal="right"/>
      <protection/>
    </xf>
    <xf numFmtId="0" fontId="17" fillId="0" borderId="22" xfId="56" applyFont="1" applyFill="1" applyBorder="1" applyAlignment="1">
      <alignment horizontal="center"/>
      <protection/>
    </xf>
    <xf numFmtId="3" fontId="11" fillId="0" borderId="22" xfId="56" applyNumberFormat="1" applyFont="1" applyFill="1" applyBorder="1" applyAlignment="1">
      <alignment horizontal="center"/>
      <protection/>
    </xf>
    <xf numFmtId="3" fontId="11" fillId="0" borderId="0" xfId="56" applyNumberFormat="1" applyFont="1" applyFill="1" applyBorder="1" applyAlignment="1">
      <alignment horizontal="center"/>
      <protection/>
    </xf>
    <xf numFmtId="0" fontId="24" fillId="0" borderId="22" xfId="56" applyFont="1" applyFill="1" applyBorder="1" applyAlignment="1">
      <alignment horizontal="center"/>
      <protection/>
    </xf>
    <xf numFmtId="4" fontId="26" fillId="0" borderId="22" xfId="56" applyNumberFormat="1" applyFont="1" applyFill="1" applyBorder="1" applyAlignment="1">
      <alignment horizontal="right"/>
      <protection/>
    </xf>
    <xf numFmtId="0" fontId="11" fillId="0" borderId="0" xfId="56" applyFont="1" applyFill="1" applyBorder="1" applyAlignment="1">
      <alignment horizontal="right"/>
      <protection/>
    </xf>
    <xf numFmtId="0" fontId="25" fillId="0" borderId="0" xfId="56" applyNumberFormat="1" applyFont="1" applyFill="1" applyBorder="1" applyAlignment="1">
      <alignment horizontal="left"/>
      <protection/>
    </xf>
    <xf numFmtId="0" fontId="26" fillId="0" borderId="0" xfId="56" applyFont="1" applyFill="1" applyBorder="1" applyAlignment="1">
      <alignment horizontal="right"/>
      <protection/>
    </xf>
    <xf numFmtId="0" fontId="26" fillId="0" borderId="0" xfId="56" applyNumberFormat="1" applyFont="1" applyFill="1" applyBorder="1" applyAlignment="1">
      <alignment horizontal="left"/>
      <protection/>
    </xf>
    <xf numFmtId="4" fontId="26" fillId="0" borderId="0" xfId="56" applyNumberFormat="1" applyFont="1" applyFill="1" applyBorder="1">
      <alignment/>
      <protection/>
    </xf>
    <xf numFmtId="0" fontId="26" fillId="0" borderId="0" xfId="56" applyFont="1" applyFill="1" applyBorder="1">
      <alignment/>
      <protection/>
    </xf>
    <xf numFmtId="0" fontId="11" fillId="0" borderId="0" xfId="56" applyFont="1" applyFill="1" applyBorder="1" applyAlignment="1">
      <alignment horizontal="left"/>
      <protection/>
    </xf>
    <xf numFmtId="0" fontId="11" fillId="34" borderId="22" xfId="0" applyFont="1" applyFill="1" applyBorder="1" applyAlignment="1">
      <alignment vertical="top"/>
    </xf>
    <xf numFmtId="0" fontId="11" fillId="34" borderId="22" xfId="0" applyFont="1" applyFill="1" applyBorder="1" applyAlignment="1">
      <alignment horizontal="center" vertical="top"/>
    </xf>
    <xf numFmtId="0" fontId="11" fillId="0" borderId="22" xfId="0" applyFont="1" applyFill="1" applyBorder="1" applyAlignment="1">
      <alignment/>
    </xf>
    <xf numFmtId="0" fontId="11" fillId="0" borderId="22" xfId="0" applyFont="1" applyFill="1" applyBorder="1" applyAlignment="1">
      <alignment horizontal="center"/>
    </xf>
    <xf numFmtId="4" fontId="11" fillId="0" borderId="22" xfId="0" applyNumberFormat="1" applyFont="1" applyFill="1" applyBorder="1" applyAlignment="1">
      <alignment horizontal="right"/>
    </xf>
    <xf numFmtId="4" fontId="11" fillId="34" borderId="22" xfId="0" applyNumberFormat="1" applyFont="1" applyFill="1" applyBorder="1" applyAlignment="1">
      <alignment horizontal="right"/>
    </xf>
    <xf numFmtId="0" fontId="11" fillId="0" borderId="22" xfId="0" applyFont="1" applyFill="1" applyBorder="1" applyAlignment="1">
      <alignment/>
    </xf>
    <xf numFmtId="0" fontId="11" fillId="0" borderId="22" xfId="0" applyFont="1" applyFill="1" applyBorder="1" applyAlignment="1">
      <alignment wrapText="1"/>
    </xf>
    <xf numFmtId="0" fontId="11" fillId="0" borderId="0" xfId="0" applyFont="1" applyFill="1" applyBorder="1" applyAlignment="1">
      <alignment wrapText="1"/>
    </xf>
    <xf numFmtId="0" fontId="11" fillId="0" borderId="22" xfId="0" applyFont="1" applyFill="1" applyBorder="1" applyAlignment="1">
      <alignment horizontal="center" vertical="top"/>
    </xf>
    <xf numFmtId="0" fontId="4" fillId="0" borderId="0" xfId="0" applyFont="1" applyBorder="1" applyAlignment="1">
      <alignment vertical="top" wrapText="1"/>
    </xf>
    <xf numFmtId="0" fontId="11" fillId="0" borderId="22" xfId="0" applyFont="1" applyBorder="1" applyAlignment="1">
      <alignment vertical="top" wrapText="1"/>
    </xf>
    <xf numFmtId="49" fontId="11" fillId="0" borderId="22" xfId="0" applyNumberFormat="1" applyFont="1" applyBorder="1" applyAlignment="1">
      <alignment horizontal="center" vertical="top"/>
    </xf>
    <xf numFmtId="0" fontId="11" fillId="0" borderId="22" xfId="0" applyFont="1" applyFill="1" applyBorder="1" applyAlignment="1">
      <alignment vertical="top" wrapText="1"/>
    </xf>
    <xf numFmtId="4" fontId="11" fillId="0" borderId="22" xfId="0" applyNumberFormat="1" applyFont="1" applyFill="1" applyBorder="1" applyAlignment="1">
      <alignment horizontal="right" wrapText="1"/>
    </xf>
    <xf numFmtId="4" fontId="11" fillId="0" borderId="22" xfId="0" applyNumberFormat="1" applyFont="1" applyBorder="1" applyAlignment="1">
      <alignment horizontal="right"/>
    </xf>
    <xf numFmtId="0" fontId="11" fillId="0" borderId="22" xfId="0" applyFont="1" applyBorder="1" applyAlignment="1">
      <alignment horizontal="center" vertical="top"/>
    </xf>
    <xf numFmtId="0" fontId="11" fillId="0" borderId="22" xfId="0" applyFont="1" applyBorder="1" applyAlignment="1">
      <alignment horizontal="center" vertical="top"/>
    </xf>
    <xf numFmtId="0" fontId="4" fillId="0" borderId="22" xfId="0" applyFont="1" applyBorder="1" applyAlignment="1">
      <alignment vertical="top"/>
    </xf>
    <xf numFmtId="0" fontId="11" fillId="0" borderId="0" xfId="0" applyFont="1" applyFill="1" applyBorder="1" applyAlignment="1" quotePrefix="1">
      <alignment wrapText="1"/>
    </xf>
    <xf numFmtId="4" fontId="12" fillId="34" borderId="23" xfId="0" applyNumberFormat="1" applyFont="1" applyFill="1" applyBorder="1" applyAlignment="1">
      <alignment horizontal="right"/>
    </xf>
    <xf numFmtId="0" fontId="11" fillId="34" borderId="0" xfId="0" applyFont="1" applyFill="1" applyBorder="1" applyAlignment="1">
      <alignment vertical="top"/>
    </xf>
    <xf numFmtId="0" fontId="11" fillId="0" borderId="0" xfId="0" applyFont="1" applyFill="1" applyBorder="1" applyAlignment="1">
      <alignment vertical="top" wrapText="1"/>
    </xf>
    <xf numFmtId="0" fontId="11" fillId="0" borderId="22" xfId="0" applyFont="1" applyBorder="1" applyAlignment="1">
      <alignment vertical="top"/>
    </xf>
    <xf numFmtId="0" fontId="11" fillId="0" borderId="22" xfId="0" applyFont="1" applyFill="1" applyBorder="1" applyAlignment="1">
      <alignment horizontal="left"/>
    </xf>
    <xf numFmtId="0" fontId="11" fillId="0" borderId="22" xfId="0" applyFont="1" applyFill="1" applyBorder="1" applyAlignment="1">
      <alignment horizontal="center"/>
    </xf>
    <xf numFmtId="0" fontId="4" fillId="0" borderId="0" xfId="0" applyFont="1" applyFill="1" applyBorder="1" applyAlignment="1">
      <alignment vertical="top" wrapText="1"/>
    </xf>
    <xf numFmtId="4" fontId="11"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 fontId="6" fillId="0" borderId="0" xfId="55" applyNumberFormat="1" applyFont="1" applyFill="1" applyAlignment="1">
      <alignment horizontal="center" vertical="top" wrapText="1"/>
      <protection/>
    </xf>
    <xf numFmtId="4" fontId="14" fillId="0" borderId="0" xfId="58" applyNumberFormat="1" applyFont="1" applyFill="1" applyBorder="1">
      <alignment/>
      <protection/>
    </xf>
    <xf numFmtId="4" fontId="12" fillId="0" borderId="19" xfId="58" applyNumberFormat="1" applyFont="1" applyFill="1" applyBorder="1" applyAlignment="1">
      <alignment horizontal="center"/>
      <protection/>
    </xf>
    <xf numFmtId="4" fontId="17" fillId="0" borderId="0" xfId="58" applyNumberFormat="1" applyFont="1" applyFill="1" applyBorder="1" applyAlignment="1">
      <alignment horizontal="left"/>
      <protection/>
    </xf>
    <xf numFmtId="4" fontId="11" fillId="0" borderId="21" xfId="58" applyNumberFormat="1" applyFont="1" applyFill="1" applyBorder="1" applyAlignment="1">
      <alignment horizontal="center" vertical="center"/>
      <protection/>
    </xf>
    <xf numFmtId="4" fontId="11" fillId="0" borderId="0" xfId="58" applyNumberFormat="1" applyFont="1" applyFill="1" applyBorder="1" applyAlignment="1">
      <alignment horizontal="center" vertical="center"/>
      <protection/>
    </xf>
    <xf numFmtId="4" fontId="24" fillId="0" borderId="0" xfId="58" applyNumberFormat="1" applyFont="1" applyFill="1" applyBorder="1" applyAlignment="1">
      <alignment horizontal="right"/>
      <protection/>
    </xf>
    <xf numFmtId="4" fontId="11" fillId="0" borderId="22" xfId="58" applyNumberFormat="1" applyFont="1" applyBorder="1" applyAlignment="1">
      <alignment horizontal="right"/>
      <protection/>
    </xf>
    <xf numFmtId="4" fontId="4" fillId="0" borderId="0" xfId="58" applyNumberFormat="1" applyFont="1" applyBorder="1" applyAlignment="1">
      <alignment horizontal="right"/>
      <protection/>
    </xf>
    <xf numFmtId="4" fontId="6" fillId="0" borderId="0" xfId="58" applyNumberFormat="1" applyFont="1" applyFill="1" applyBorder="1">
      <alignment/>
      <protection/>
    </xf>
    <xf numFmtId="0" fontId="4" fillId="34" borderId="0" xfId="0" applyFont="1" applyFill="1" applyBorder="1" applyAlignment="1">
      <alignment vertical="top"/>
    </xf>
    <xf numFmtId="0" fontId="4" fillId="34" borderId="0" xfId="0" applyFont="1" applyFill="1" applyBorder="1" applyAlignment="1">
      <alignment horizontal="center" vertical="top"/>
    </xf>
    <xf numFmtId="0" fontId="4" fillId="34" borderId="0" xfId="0" applyFont="1" applyFill="1" applyBorder="1" applyAlignment="1">
      <alignment/>
    </xf>
    <xf numFmtId="0" fontId="4" fillId="34" borderId="0" xfId="0" applyFont="1" applyFill="1" applyBorder="1" applyAlignment="1">
      <alignment horizontal="center"/>
    </xf>
    <xf numFmtId="4" fontId="4" fillId="34" borderId="0" xfId="0" applyNumberFormat="1"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xf>
    <xf numFmtId="0" fontId="14" fillId="34" borderId="0" xfId="0" applyFont="1" applyFill="1" applyBorder="1" applyAlignment="1">
      <alignment vertical="top"/>
    </xf>
    <xf numFmtId="0" fontId="14" fillId="34" borderId="0" xfId="0" applyFont="1" applyFill="1" applyBorder="1" applyAlignment="1">
      <alignment horizontal="center"/>
    </xf>
    <xf numFmtId="3" fontId="14" fillId="34" borderId="0" xfId="0" applyNumberFormat="1" applyFont="1" applyFill="1" applyBorder="1" applyAlignment="1">
      <alignment/>
    </xf>
    <xf numFmtId="4" fontId="14" fillId="34" borderId="0" xfId="0" applyNumberFormat="1" applyFont="1" applyFill="1" applyBorder="1" applyAlignment="1">
      <alignment/>
    </xf>
    <xf numFmtId="0" fontId="12" fillId="34" borderId="0" xfId="0" applyFont="1" applyFill="1" applyBorder="1" applyAlignment="1">
      <alignment vertical="top"/>
    </xf>
    <xf numFmtId="0" fontId="12" fillId="34" borderId="0" xfId="0" applyFont="1" applyFill="1" applyBorder="1" applyAlignment="1">
      <alignment horizontal="center"/>
    </xf>
    <xf numFmtId="3" fontId="12" fillId="34" borderId="0" xfId="0" applyNumberFormat="1" applyFont="1" applyFill="1" applyBorder="1" applyAlignment="1">
      <alignment/>
    </xf>
    <xf numFmtId="4" fontId="12" fillId="34" borderId="0" xfId="0" applyNumberFormat="1" applyFont="1" applyFill="1" applyBorder="1" applyAlignment="1">
      <alignment/>
    </xf>
    <xf numFmtId="4" fontId="12" fillId="34" borderId="18" xfId="0" applyNumberFormat="1" applyFont="1" applyFill="1" applyBorder="1" applyAlignment="1">
      <alignment/>
    </xf>
    <xf numFmtId="0" fontId="6" fillId="0" borderId="0" xfId="0" applyFont="1" applyBorder="1" applyAlignment="1">
      <alignment/>
    </xf>
    <xf numFmtId="0" fontId="12" fillId="34" borderId="19" xfId="0" applyFont="1" applyFill="1" applyBorder="1" applyAlignment="1">
      <alignment vertical="top"/>
    </xf>
    <xf numFmtId="0" fontId="12" fillId="34" borderId="19" xfId="0" applyFont="1" applyFill="1" applyBorder="1" applyAlignment="1">
      <alignment horizontal="center"/>
    </xf>
    <xf numFmtId="4" fontId="12" fillId="34" borderId="19" xfId="0" applyNumberFormat="1" applyFont="1" applyFill="1" applyBorder="1" applyAlignment="1">
      <alignment horizontal="center"/>
    </xf>
    <xf numFmtId="4" fontId="12" fillId="34" borderId="19" xfId="0" applyNumberFormat="1" applyFont="1" applyFill="1" applyBorder="1" applyAlignment="1">
      <alignment/>
    </xf>
    <xf numFmtId="4" fontId="12" fillId="34" borderId="20" xfId="0" applyNumberFormat="1" applyFont="1" applyFill="1" applyBorder="1" applyAlignment="1">
      <alignment/>
    </xf>
    <xf numFmtId="0" fontId="17" fillId="34" borderId="0" xfId="0" applyFont="1" applyFill="1" applyBorder="1" applyAlignment="1">
      <alignment vertical="top"/>
    </xf>
    <xf numFmtId="0" fontId="5" fillId="34" borderId="0" xfId="0" applyFont="1" applyFill="1" applyBorder="1" applyAlignment="1">
      <alignment/>
    </xf>
    <xf numFmtId="4" fontId="17" fillId="34" borderId="0" xfId="0" applyNumberFormat="1" applyFont="1" applyFill="1" applyBorder="1" applyAlignment="1">
      <alignment horizontal="left"/>
    </xf>
    <xf numFmtId="4" fontId="17" fillId="34" borderId="0" xfId="0" applyNumberFormat="1" applyFont="1" applyFill="1" applyBorder="1" applyAlignment="1">
      <alignment/>
    </xf>
    <xf numFmtId="0" fontId="5" fillId="0" borderId="0" xfId="0" applyFont="1" applyBorder="1" applyAlignment="1">
      <alignment/>
    </xf>
    <xf numFmtId="0" fontId="24" fillId="34" borderId="0" xfId="0" applyFont="1" applyFill="1" applyBorder="1" applyAlignment="1">
      <alignment vertical="top"/>
    </xf>
    <xf numFmtId="0" fontId="24" fillId="34" borderId="0" xfId="0" applyFont="1" applyFill="1" applyBorder="1" applyAlignment="1">
      <alignment horizontal="center"/>
    </xf>
    <xf numFmtId="3" fontId="24" fillId="34" borderId="0" xfId="0" applyNumberFormat="1" applyFont="1" applyFill="1" applyBorder="1" applyAlignment="1">
      <alignment/>
    </xf>
    <xf numFmtId="4" fontId="24" fillId="34" borderId="0" xfId="0" applyNumberFormat="1" applyFont="1" applyFill="1" applyBorder="1" applyAlignment="1">
      <alignment/>
    </xf>
    <xf numFmtId="0" fontId="25" fillId="0" borderId="0" xfId="0" applyFont="1" applyBorder="1" applyAlignment="1">
      <alignment/>
    </xf>
    <xf numFmtId="3" fontId="24" fillId="0" borderId="0" xfId="0" applyNumberFormat="1" applyFont="1" applyBorder="1" applyAlignment="1">
      <alignment/>
    </xf>
    <xf numFmtId="0" fontId="16" fillId="34" borderId="0" xfId="0" applyFont="1" applyFill="1" applyBorder="1" applyAlignment="1">
      <alignment vertical="top"/>
    </xf>
    <xf numFmtId="0" fontId="16" fillId="34" borderId="0" xfId="0" applyFont="1" applyFill="1" applyBorder="1" applyAlignment="1">
      <alignment/>
    </xf>
    <xf numFmtId="0" fontId="16" fillId="34" borderId="0" xfId="0" applyFont="1" applyFill="1" applyBorder="1" applyAlignment="1">
      <alignment horizontal="center"/>
    </xf>
    <xf numFmtId="4" fontId="16" fillId="34" borderId="0" xfId="0" applyNumberFormat="1" applyFont="1" applyFill="1" applyBorder="1" applyAlignment="1">
      <alignment/>
    </xf>
    <xf numFmtId="0" fontId="11" fillId="34" borderId="21" xfId="0" applyFont="1" applyFill="1" applyBorder="1" applyAlignment="1">
      <alignment horizontal="center" vertical="top"/>
    </xf>
    <xf numFmtId="0" fontId="11" fillId="34" borderId="21" xfId="0" applyFont="1" applyFill="1" applyBorder="1" applyAlignment="1">
      <alignment horizontal="center" vertical="center"/>
    </xf>
    <xf numFmtId="4" fontId="11" fillId="34" borderId="21"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1" fillId="34" borderId="0" xfId="0" applyFont="1" applyFill="1" applyBorder="1" applyAlignment="1">
      <alignment horizontal="center" vertical="top"/>
    </xf>
    <xf numFmtId="0" fontId="11" fillId="34" borderId="0" xfId="0" applyFont="1" applyFill="1" applyBorder="1" applyAlignment="1">
      <alignment horizontal="center" vertical="center"/>
    </xf>
    <xf numFmtId="4" fontId="11" fillId="34" borderId="0" xfId="0" applyNumberFormat="1" applyFont="1" applyFill="1" applyBorder="1" applyAlignment="1">
      <alignment horizontal="center" vertical="center"/>
    </xf>
    <xf numFmtId="0" fontId="17" fillId="34" borderId="0" xfId="0" applyFont="1" applyFill="1" applyBorder="1" applyAlignment="1">
      <alignment horizontal="center" vertical="top"/>
    </xf>
    <xf numFmtId="0" fontId="17" fillId="0" borderId="0" xfId="0" applyFont="1" applyFill="1" applyBorder="1" applyAlignment="1">
      <alignment/>
    </xf>
    <xf numFmtId="0" fontId="17" fillId="0" borderId="0" xfId="0" applyFont="1" applyFill="1" applyBorder="1" applyAlignment="1">
      <alignment horizontal="left"/>
    </xf>
    <xf numFmtId="4" fontId="17" fillId="0" borderId="0" xfId="0" applyNumberFormat="1" applyFont="1" applyFill="1" applyBorder="1" applyAlignment="1">
      <alignment horizontal="right"/>
    </xf>
    <xf numFmtId="4" fontId="12" fillId="34" borderId="0" xfId="0" applyNumberFormat="1" applyFont="1" applyFill="1" applyBorder="1" applyAlignment="1">
      <alignment horizontal="center"/>
    </xf>
    <xf numFmtId="0" fontId="4" fillId="0" borderId="0" xfId="0" applyFont="1" applyFill="1" applyBorder="1" applyAlignment="1">
      <alignment/>
    </xf>
    <xf numFmtId="0" fontId="6" fillId="0" borderId="0" xfId="0" applyFont="1" applyFill="1" applyBorder="1" applyAlignment="1">
      <alignment/>
    </xf>
    <xf numFmtId="0" fontId="12" fillId="34" borderId="0" xfId="0" applyFont="1" applyFill="1" applyBorder="1" applyAlignment="1">
      <alignment horizontal="center" vertical="top"/>
    </xf>
    <xf numFmtId="0" fontId="12" fillId="0" borderId="0" xfId="0" applyFont="1" applyFill="1" applyBorder="1" applyAlignment="1">
      <alignment/>
    </xf>
    <xf numFmtId="0" fontId="12" fillId="0" borderId="0" xfId="0" applyFont="1" applyFill="1" applyBorder="1" applyAlignment="1">
      <alignment horizontal="center"/>
    </xf>
    <xf numFmtId="4" fontId="12" fillId="0" borderId="0" xfId="0" applyNumberFormat="1" applyFont="1" applyFill="1" applyBorder="1" applyAlignment="1">
      <alignment horizontal="right"/>
    </xf>
    <xf numFmtId="4" fontId="12" fillId="34" borderId="0" xfId="0" applyNumberFormat="1" applyFont="1" applyFill="1" applyBorder="1" applyAlignment="1">
      <alignment horizontal="right"/>
    </xf>
    <xf numFmtId="0" fontId="4" fillId="0" borderId="0" xfId="0" applyNumberFormat="1" applyFont="1" applyFill="1" applyBorder="1" applyAlignment="1">
      <alignment horizontal="left"/>
    </xf>
    <xf numFmtId="0" fontId="4" fillId="0" borderId="0" xfId="0" applyNumberFormat="1" applyFont="1" applyFill="1" applyBorder="1" applyAlignment="1">
      <alignment/>
    </xf>
    <xf numFmtId="4" fontId="4" fillId="0" borderId="0" xfId="0" applyNumberFormat="1" applyFont="1" applyFill="1" applyBorder="1" applyAlignment="1">
      <alignment/>
    </xf>
    <xf numFmtId="4" fontId="6" fillId="0" borderId="0" xfId="0" applyNumberFormat="1" applyFont="1" applyFill="1" applyBorder="1" applyAlignment="1">
      <alignment/>
    </xf>
    <xf numFmtId="0" fontId="17" fillId="34" borderId="23" xfId="0" applyFont="1" applyFill="1" applyBorder="1" applyAlignment="1">
      <alignment vertical="top"/>
    </xf>
    <xf numFmtId="0" fontId="17" fillId="34" borderId="23" xfId="0" applyFont="1" applyFill="1" applyBorder="1" applyAlignment="1">
      <alignment horizontal="center" vertical="top"/>
    </xf>
    <xf numFmtId="0" fontId="17" fillId="0" borderId="23" xfId="0" applyFont="1" applyFill="1" applyBorder="1" applyAlignment="1">
      <alignment/>
    </xf>
    <xf numFmtId="0" fontId="17" fillId="0" borderId="23" xfId="0" applyFont="1" applyFill="1" applyBorder="1" applyAlignment="1">
      <alignment horizontal="left"/>
    </xf>
    <xf numFmtId="4" fontId="17" fillId="0" borderId="23" xfId="0" applyNumberFormat="1" applyFont="1" applyFill="1" applyBorder="1" applyAlignment="1">
      <alignment horizontal="right"/>
    </xf>
    <xf numFmtId="0" fontId="11" fillId="0" borderId="0" xfId="0" applyFont="1" applyFill="1" applyBorder="1" applyAlignment="1">
      <alignment horizontal="center"/>
    </xf>
    <xf numFmtId="4" fontId="11" fillId="34" borderId="0" xfId="0" applyNumberFormat="1" applyFont="1" applyFill="1" applyBorder="1" applyAlignment="1">
      <alignment horizontal="right"/>
    </xf>
    <xf numFmtId="0" fontId="11" fillId="0" borderId="0" xfId="0" applyFont="1" applyFill="1" applyBorder="1" applyAlignment="1">
      <alignment horizontal="center" vertical="top"/>
    </xf>
    <xf numFmtId="0" fontId="11" fillId="0" borderId="0" xfId="0" applyFont="1" applyFill="1" applyBorder="1" applyAlignment="1">
      <alignment/>
    </xf>
    <xf numFmtId="0" fontId="11" fillId="0" borderId="0" xfId="0" applyFont="1" applyFill="1" applyBorder="1" applyAlignment="1">
      <alignment vertical="top"/>
    </xf>
    <xf numFmtId="0" fontId="17" fillId="34" borderId="0" xfId="0" applyFont="1" applyFill="1" applyBorder="1" applyAlignment="1">
      <alignment/>
    </xf>
    <xf numFmtId="0" fontId="17" fillId="34" borderId="0" xfId="0" applyFont="1" applyFill="1" applyBorder="1" applyAlignment="1">
      <alignment horizontal="left"/>
    </xf>
    <xf numFmtId="4" fontId="17" fillId="34" borderId="0" xfId="0" applyNumberFormat="1" applyFont="1" applyFill="1" applyBorder="1" applyAlignment="1">
      <alignment horizontal="right"/>
    </xf>
    <xf numFmtId="0" fontId="24" fillId="34" borderId="0" xfId="0" applyFont="1" applyFill="1" applyBorder="1" applyAlignment="1">
      <alignment horizontal="center" vertical="top"/>
    </xf>
    <xf numFmtId="0" fontId="24" fillId="34" borderId="0" xfId="0" applyFont="1" applyFill="1" applyBorder="1" applyAlignment="1">
      <alignment/>
    </xf>
    <xf numFmtId="4" fontId="25" fillId="34" borderId="0" xfId="0" applyNumberFormat="1" applyFont="1" applyFill="1" applyBorder="1" applyAlignment="1">
      <alignment/>
    </xf>
    <xf numFmtId="4" fontId="11" fillId="34" borderId="0" xfId="0" applyNumberFormat="1" applyFont="1" applyFill="1" applyBorder="1" applyAlignment="1">
      <alignment/>
    </xf>
    <xf numFmtId="0" fontId="11" fillId="34" borderId="0" xfId="0" applyFont="1" applyFill="1" applyBorder="1" applyAlignment="1">
      <alignment/>
    </xf>
    <xf numFmtId="0" fontId="11" fillId="34" borderId="0" xfId="0" applyFont="1" applyFill="1" applyBorder="1" applyAlignment="1">
      <alignment horizontal="center"/>
    </xf>
    <xf numFmtId="3" fontId="17" fillId="0" borderId="0" xfId="0" applyNumberFormat="1" applyFont="1" applyFill="1" applyBorder="1" applyAlignment="1">
      <alignment horizontal="right"/>
    </xf>
    <xf numFmtId="0" fontId="10" fillId="0" borderId="0" xfId="55" applyFont="1" applyFill="1" applyAlignment="1">
      <alignment horizontal="left" vertical="top"/>
      <protection/>
    </xf>
    <xf numFmtId="0" fontId="0" fillId="0" borderId="0" xfId="58">
      <alignment/>
      <protection/>
    </xf>
    <xf numFmtId="0" fontId="0" fillId="0" borderId="0" xfId="58" applyAlignment="1">
      <alignment/>
      <protection/>
    </xf>
    <xf numFmtId="4" fontId="31" fillId="0" borderId="0" xfId="58" applyNumberFormat="1" applyFont="1" applyBorder="1" applyAlignment="1">
      <alignment/>
      <protection/>
    </xf>
    <xf numFmtId="0" fontId="14" fillId="0" borderId="0" xfId="58" applyFont="1" applyAlignment="1">
      <alignment vertical="top"/>
      <protection/>
    </xf>
    <xf numFmtId="0" fontId="15" fillId="0" borderId="0" xfId="58" applyFont="1" applyAlignment="1">
      <alignment vertical="top" wrapText="1"/>
      <protection/>
    </xf>
    <xf numFmtId="4" fontId="32" fillId="0" borderId="0" xfId="58" applyNumberFormat="1" applyFont="1" applyAlignment="1">
      <alignment/>
      <protection/>
    </xf>
    <xf numFmtId="0" fontId="0" fillId="0" borderId="0" xfId="58" applyFill="1">
      <alignment/>
      <protection/>
    </xf>
    <xf numFmtId="0" fontId="16" fillId="0" borderId="0" xfId="58" applyFont="1" applyFill="1" applyAlignment="1">
      <alignment vertical="top"/>
      <protection/>
    </xf>
    <xf numFmtId="0" fontId="32" fillId="0" borderId="0" xfId="58" applyFont="1" applyFill="1" applyAlignment="1">
      <alignment vertical="top" wrapText="1"/>
      <protection/>
    </xf>
    <xf numFmtId="4" fontId="32" fillId="0" borderId="0" xfId="58" applyNumberFormat="1" applyFont="1" applyFill="1" applyAlignment="1">
      <alignment/>
      <protection/>
    </xf>
    <xf numFmtId="3" fontId="32" fillId="0" borderId="0" xfId="58" applyNumberFormat="1" applyFont="1" applyFill="1" applyAlignment="1">
      <alignment vertical="top"/>
      <protection/>
    </xf>
    <xf numFmtId="4" fontId="15" fillId="0" borderId="0" xfId="58" applyNumberFormat="1" applyFont="1" applyFill="1" applyAlignment="1">
      <alignment/>
      <protection/>
    </xf>
    <xf numFmtId="4" fontId="0" fillId="0" borderId="0" xfId="58" applyNumberFormat="1">
      <alignment/>
      <protection/>
    </xf>
    <xf numFmtId="0" fontId="0" fillId="0" borderId="0" xfId="58" applyFill="1" applyBorder="1">
      <alignment/>
      <protection/>
    </xf>
    <xf numFmtId="4" fontId="0" fillId="0" borderId="0" xfId="58" applyNumberFormat="1" applyFill="1">
      <alignment/>
      <protection/>
    </xf>
    <xf numFmtId="0" fontId="4" fillId="34" borderId="0" xfId="56" applyFont="1" applyFill="1" applyBorder="1">
      <alignment/>
      <protection/>
    </xf>
    <xf numFmtId="0" fontId="4" fillId="34" borderId="0" xfId="56" applyFont="1" applyFill="1" applyBorder="1" applyAlignment="1">
      <alignment horizontal="center"/>
      <protection/>
    </xf>
    <xf numFmtId="4" fontId="4" fillId="34" borderId="0" xfId="56" applyNumberFormat="1" applyFont="1" applyFill="1" applyBorder="1">
      <alignment/>
      <protection/>
    </xf>
    <xf numFmtId="0" fontId="14" fillId="0" borderId="0" xfId="56" applyFont="1" applyFill="1" applyBorder="1">
      <alignment/>
      <protection/>
    </xf>
    <xf numFmtId="0" fontId="14" fillId="0" borderId="0" xfId="56" applyFont="1" applyFill="1" applyBorder="1" applyAlignment="1">
      <alignment horizontal="center"/>
      <protection/>
    </xf>
    <xf numFmtId="3" fontId="14" fillId="0" borderId="0" xfId="56" applyNumberFormat="1" applyFont="1" applyFill="1" applyBorder="1">
      <alignment/>
      <protection/>
    </xf>
    <xf numFmtId="4" fontId="14" fillId="0" borderId="0" xfId="56" applyNumberFormat="1" applyFont="1" applyFill="1" applyBorder="1">
      <alignment/>
      <protection/>
    </xf>
    <xf numFmtId="0" fontId="14" fillId="34" borderId="0" xfId="56" applyFont="1" applyFill="1" applyBorder="1" applyAlignment="1">
      <alignment horizontal="center"/>
      <protection/>
    </xf>
    <xf numFmtId="3" fontId="14" fillId="34" borderId="0" xfId="56" applyNumberFormat="1" applyFont="1" applyFill="1" applyBorder="1">
      <alignment/>
      <protection/>
    </xf>
    <xf numFmtId="4" fontId="14" fillId="34" borderId="0" xfId="56" applyNumberFormat="1" applyFont="1" applyFill="1" applyBorder="1">
      <alignment/>
      <protection/>
    </xf>
    <xf numFmtId="0" fontId="10" fillId="0" borderId="0" xfId="56" applyFont="1" applyBorder="1">
      <alignment/>
      <protection/>
    </xf>
    <xf numFmtId="0" fontId="14" fillId="0" borderId="0" xfId="56" applyFont="1" applyBorder="1">
      <alignment/>
      <protection/>
    </xf>
    <xf numFmtId="0" fontId="12" fillId="34" borderId="0" xfId="56" applyFont="1" applyFill="1" applyBorder="1">
      <alignment/>
      <protection/>
    </xf>
    <xf numFmtId="0" fontId="12" fillId="34" borderId="0" xfId="56" applyFont="1" applyFill="1" applyBorder="1" applyAlignment="1">
      <alignment horizontal="center"/>
      <protection/>
    </xf>
    <xf numFmtId="3" fontId="12" fillId="34" borderId="0" xfId="56" applyNumberFormat="1" applyFont="1" applyFill="1" applyBorder="1">
      <alignment/>
      <protection/>
    </xf>
    <xf numFmtId="4" fontId="12" fillId="34" borderId="0" xfId="56" applyNumberFormat="1" applyFont="1" applyFill="1" applyBorder="1">
      <alignment/>
      <protection/>
    </xf>
    <xf numFmtId="4" fontId="12" fillId="34" borderId="18" xfId="56" applyNumberFormat="1" applyFont="1" applyFill="1" applyBorder="1">
      <alignment/>
      <protection/>
    </xf>
    <xf numFmtId="0" fontId="6" fillId="0" borderId="0" xfId="56" applyFont="1" applyBorder="1">
      <alignment/>
      <protection/>
    </xf>
    <xf numFmtId="3" fontId="12" fillId="0" borderId="0" xfId="56" applyNumberFormat="1" applyFont="1" applyBorder="1">
      <alignment/>
      <protection/>
    </xf>
    <xf numFmtId="0" fontId="12" fillId="34" borderId="19" xfId="56" applyFont="1" applyFill="1" applyBorder="1">
      <alignment/>
      <protection/>
    </xf>
    <xf numFmtId="0" fontId="12" fillId="34" borderId="19" xfId="56" applyFont="1" applyFill="1" applyBorder="1" applyAlignment="1">
      <alignment horizontal="center"/>
      <protection/>
    </xf>
    <xf numFmtId="4" fontId="12" fillId="34" borderId="19" xfId="56" applyNumberFormat="1" applyFont="1" applyFill="1" applyBorder="1" applyAlignment="1">
      <alignment horizontal="center"/>
      <protection/>
    </xf>
    <xf numFmtId="4" fontId="12" fillId="34" borderId="19" xfId="56" applyNumberFormat="1" applyFont="1" applyFill="1" applyBorder="1">
      <alignment/>
      <protection/>
    </xf>
    <xf numFmtId="4" fontId="12" fillId="34" borderId="20" xfId="56" applyNumberFormat="1" applyFont="1" applyFill="1" applyBorder="1">
      <alignment/>
      <protection/>
    </xf>
    <xf numFmtId="0" fontId="24" fillId="34" borderId="0" xfId="56" applyFont="1" applyFill="1" applyBorder="1">
      <alignment/>
      <protection/>
    </xf>
    <xf numFmtId="0" fontId="24" fillId="34" borderId="0" xfId="56" applyFont="1" applyFill="1" applyBorder="1" applyAlignment="1">
      <alignment horizontal="center"/>
      <protection/>
    </xf>
    <xf numFmtId="3" fontId="24" fillId="34" borderId="0" xfId="56" applyNumberFormat="1" applyFont="1" applyFill="1" applyBorder="1">
      <alignment/>
      <protection/>
    </xf>
    <xf numFmtId="4" fontId="24" fillId="34" borderId="0" xfId="56" applyNumberFormat="1" applyFont="1" applyFill="1" applyBorder="1">
      <alignment/>
      <protection/>
    </xf>
    <xf numFmtId="0" fontId="25" fillId="0" borderId="0" xfId="56" applyFont="1" applyBorder="1">
      <alignment/>
      <protection/>
    </xf>
    <xf numFmtId="3" fontId="24" fillId="0" borderId="0" xfId="56" applyNumberFormat="1" applyFont="1" applyBorder="1">
      <alignment/>
      <protection/>
    </xf>
    <xf numFmtId="0" fontId="16" fillId="34" borderId="0" xfId="56" applyFont="1" applyFill="1" applyBorder="1">
      <alignment/>
      <protection/>
    </xf>
    <xf numFmtId="0" fontId="16" fillId="34" borderId="0" xfId="56" applyFont="1" applyFill="1" applyBorder="1" applyAlignment="1">
      <alignment horizontal="center"/>
      <protection/>
    </xf>
    <xf numFmtId="4" fontId="16" fillId="34" borderId="0" xfId="56" applyNumberFormat="1" applyFont="1" applyFill="1" applyBorder="1">
      <alignment/>
      <protection/>
    </xf>
    <xf numFmtId="4" fontId="16" fillId="0" borderId="0" xfId="56" applyNumberFormat="1" applyFont="1" applyBorder="1">
      <alignment/>
      <protection/>
    </xf>
    <xf numFmtId="3" fontId="16" fillId="0" borderId="0" xfId="56" applyNumberFormat="1" applyFont="1" applyBorder="1">
      <alignment/>
      <protection/>
    </xf>
    <xf numFmtId="0" fontId="9" fillId="0" borderId="0" xfId="56" applyFont="1" applyBorder="1">
      <alignment/>
      <protection/>
    </xf>
    <xf numFmtId="0" fontId="11" fillId="34" borderId="21" xfId="56" applyFont="1" applyFill="1" applyBorder="1" applyAlignment="1">
      <alignment horizontal="center" vertical="center"/>
      <protection/>
    </xf>
    <xf numFmtId="4" fontId="11" fillId="34" borderId="21" xfId="56" applyNumberFormat="1" applyFont="1" applyFill="1" applyBorder="1" applyAlignment="1">
      <alignment horizontal="center" vertical="center"/>
      <protection/>
    </xf>
    <xf numFmtId="0" fontId="11" fillId="34" borderId="0" xfId="56" applyFont="1" applyFill="1" applyBorder="1" applyAlignment="1">
      <alignment horizontal="center" vertical="center"/>
      <protection/>
    </xf>
    <xf numFmtId="4" fontId="11" fillId="34" borderId="0" xfId="56" applyNumberFormat="1" applyFont="1" applyFill="1" applyBorder="1" applyAlignment="1">
      <alignment horizontal="center" vertical="center"/>
      <protection/>
    </xf>
    <xf numFmtId="4" fontId="12" fillId="34" borderId="0" xfId="56" applyNumberFormat="1" applyFont="1" applyFill="1" applyBorder="1" applyAlignment="1">
      <alignment horizontal="center"/>
      <protection/>
    </xf>
    <xf numFmtId="0" fontId="11" fillId="0" borderId="22" xfId="56" applyFont="1" applyBorder="1" applyAlignment="1">
      <alignment horizontal="center"/>
      <protection/>
    </xf>
    <xf numFmtId="0" fontId="11" fillId="34" borderId="22" xfId="56" applyFont="1" applyFill="1" applyBorder="1" applyAlignment="1">
      <alignment wrapText="1"/>
      <protection/>
    </xf>
    <xf numFmtId="0" fontId="11" fillId="34" borderId="22" xfId="56" applyFont="1" applyFill="1" applyBorder="1" applyAlignment="1">
      <alignment horizontal="center"/>
      <protection/>
    </xf>
    <xf numFmtId="4" fontId="11" fillId="34" borderId="22" xfId="56" applyNumberFormat="1" applyFont="1" applyFill="1" applyBorder="1" applyAlignment="1">
      <alignment horizontal="right"/>
      <protection/>
    </xf>
    <xf numFmtId="186" fontId="11" fillId="0" borderId="0" xfId="56" applyNumberFormat="1" applyFont="1" applyFill="1" applyBorder="1" applyAlignment="1">
      <alignment horizontal="right"/>
      <protection/>
    </xf>
    <xf numFmtId="0" fontId="17" fillId="34" borderId="23" xfId="56" applyFont="1" applyFill="1" applyBorder="1">
      <alignment/>
      <protection/>
    </xf>
    <xf numFmtId="0" fontId="17" fillId="34" borderId="23" xfId="56" applyFont="1" applyFill="1" applyBorder="1" applyAlignment="1">
      <alignment horizontal="left"/>
      <protection/>
    </xf>
    <xf numFmtId="4" fontId="17" fillId="34" borderId="23" xfId="56" applyNumberFormat="1" applyFont="1" applyFill="1" applyBorder="1" applyAlignment="1">
      <alignment horizontal="right"/>
      <protection/>
    </xf>
    <xf numFmtId="4" fontId="12" fillId="34" borderId="23" xfId="56" applyNumberFormat="1" applyFont="1" applyFill="1" applyBorder="1" applyAlignment="1">
      <alignment horizontal="right"/>
      <protection/>
    </xf>
    <xf numFmtId="0" fontId="4" fillId="34" borderId="0" xfId="56" applyFont="1" applyFill="1" applyBorder="1">
      <alignment/>
      <protection/>
    </xf>
    <xf numFmtId="0" fontId="6" fillId="34" borderId="0" xfId="56" applyFont="1" applyFill="1" applyBorder="1">
      <alignment/>
      <protection/>
    </xf>
    <xf numFmtId="0" fontId="17" fillId="34" borderId="0" xfId="56" applyFont="1" applyFill="1" applyBorder="1">
      <alignment/>
      <protection/>
    </xf>
    <xf numFmtId="0" fontId="17" fillId="34" borderId="0" xfId="56" applyFont="1" applyFill="1" applyBorder="1" applyAlignment="1">
      <alignment horizontal="left"/>
      <protection/>
    </xf>
    <xf numFmtId="4" fontId="17" fillId="34" borderId="0" xfId="56" applyNumberFormat="1" applyFont="1" applyFill="1" applyBorder="1" applyAlignment="1">
      <alignment horizontal="right"/>
      <protection/>
    </xf>
    <xf numFmtId="4" fontId="12" fillId="34" borderId="0" xfId="56" applyNumberFormat="1" applyFont="1" applyFill="1" applyBorder="1" applyAlignment="1">
      <alignment horizontal="right"/>
      <protection/>
    </xf>
    <xf numFmtId="0" fontId="11" fillId="34" borderId="22" xfId="56" applyFont="1" applyFill="1" applyBorder="1" applyAlignment="1">
      <alignment horizontal="left" wrapText="1"/>
      <protection/>
    </xf>
    <xf numFmtId="4" fontId="24" fillId="34" borderId="0" xfId="56" applyNumberFormat="1" applyFont="1" applyFill="1" applyBorder="1" applyAlignment="1">
      <alignment horizontal="right"/>
      <protection/>
    </xf>
    <xf numFmtId="0" fontId="11" fillId="0" borderId="22" xfId="56" applyFont="1" applyBorder="1" applyAlignment="1">
      <alignment wrapText="1"/>
      <protection/>
    </xf>
    <xf numFmtId="4" fontId="11" fillId="0" borderId="22" xfId="56" applyNumberFormat="1" applyFont="1" applyBorder="1" applyAlignment="1">
      <alignment horizontal="right"/>
      <protection/>
    </xf>
    <xf numFmtId="0" fontId="4" fillId="0" borderId="0" xfId="56" applyFont="1" applyBorder="1">
      <alignment/>
      <protection/>
    </xf>
    <xf numFmtId="0" fontId="25" fillId="0" borderId="0" xfId="56" applyFont="1" applyBorder="1">
      <alignment/>
      <protection/>
    </xf>
    <xf numFmtId="4" fontId="11" fillId="0" borderId="0" xfId="56" applyNumberFormat="1" applyFont="1" applyBorder="1" applyAlignment="1">
      <alignment horizontal="right"/>
      <protection/>
    </xf>
    <xf numFmtId="0" fontId="11" fillId="34" borderId="0" xfId="56" applyFont="1" applyFill="1" applyBorder="1">
      <alignment/>
      <protection/>
    </xf>
    <xf numFmtId="0" fontId="11" fillId="34" borderId="0" xfId="56" applyFont="1" applyFill="1" applyBorder="1" applyAlignment="1">
      <alignment horizontal="center"/>
      <protection/>
    </xf>
    <xf numFmtId="4" fontId="11" fillId="34" borderId="0" xfId="56" applyNumberFormat="1" applyFont="1" applyFill="1" applyBorder="1" applyAlignment="1">
      <alignment horizontal="right"/>
      <protection/>
    </xf>
    <xf numFmtId="0" fontId="11" fillId="0" borderId="22" xfId="56" applyFont="1" applyFill="1" applyBorder="1" applyAlignment="1">
      <alignment wrapText="1"/>
      <protection/>
    </xf>
    <xf numFmtId="0" fontId="4" fillId="34" borderId="0" xfId="56" applyFont="1" applyFill="1" applyBorder="1" applyAlignment="1">
      <alignment horizontal="left"/>
      <protection/>
    </xf>
    <xf numFmtId="4" fontId="11" fillId="34" borderId="0" xfId="56" applyNumberFormat="1" applyFont="1" applyFill="1" applyBorder="1">
      <alignment/>
      <protection/>
    </xf>
    <xf numFmtId="0" fontId="14" fillId="0" borderId="0" xfId="58" applyFont="1" applyAlignment="1">
      <alignment vertical="top" wrapText="1"/>
      <protection/>
    </xf>
    <xf numFmtId="0" fontId="0" fillId="0" borderId="0" xfId="0" applyAlignment="1">
      <alignment vertical="top" wrapText="1"/>
    </xf>
    <xf numFmtId="0" fontId="32" fillId="0" borderId="0" xfId="58" applyFont="1" applyFill="1" applyAlignment="1">
      <alignment horizontal="left" vertical="top" wrapText="1"/>
      <protection/>
    </xf>
    <xf numFmtId="14" fontId="12" fillId="34" borderId="0" xfId="56" applyNumberFormat="1" applyFont="1" applyFill="1" applyBorder="1" applyAlignment="1" quotePrefix="1">
      <alignment horizontal="left" vertical="top"/>
      <protection/>
    </xf>
    <xf numFmtId="0" fontId="12" fillId="0" borderId="0" xfId="56" applyFont="1" applyFill="1" applyBorder="1" applyAlignment="1">
      <alignment horizontal="left" vertical="top" wrapText="1"/>
      <protection/>
    </xf>
    <xf numFmtId="0" fontId="12" fillId="34" borderId="0" xfId="56" applyFont="1" applyFill="1" applyBorder="1" applyAlignment="1">
      <alignment horizontal="left"/>
      <protection/>
    </xf>
    <xf numFmtId="0" fontId="12" fillId="34" borderId="0" xfId="56" applyFont="1" applyFill="1" applyBorder="1" applyAlignment="1">
      <alignment horizontal="left" vertical="center"/>
      <protection/>
    </xf>
    <xf numFmtId="4" fontId="14" fillId="0" borderId="0" xfId="56" applyNumberFormat="1" applyFont="1" applyFill="1" applyBorder="1">
      <alignment/>
      <protection/>
    </xf>
    <xf numFmtId="0" fontId="14" fillId="34" borderId="0" xfId="56" applyFont="1" applyFill="1" applyBorder="1" applyAlignment="1">
      <alignment horizontal="center"/>
      <protection/>
    </xf>
    <xf numFmtId="3" fontId="14" fillId="34" borderId="0" xfId="56" applyNumberFormat="1" applyFont="1" applyFill="1" applyBorder="1">
      <alignment/>
      <protection/>
    </xf>
    <xf numFmtId="4" fontId="14" fillId="34" borderId="0" xfId="56" applyNumberFormat="1" applyFont="1" applyFill="1" applyBorder="1">
      <alignment/>
      <protection/>
    </xf>
    <xf numFmtId="0" fontId="14" fillId="0" borderId="0" xfId="56" applyFont="1" applyBorder="1">
      <alignment/>
      <protection/>
    </xf>
    <xf numFmtId="0" fontId="12" fillId="34" borderId="0" xfId="56" applyFont="1" applyFill="1" applyBorder="1">
      <alignment/>
      <protection/>
    </xf>
    <xf numFmtId="0" fontId="12" fillId="34" borderId="0" xfId="56" applyFont="1" applyFill="1" applyBorder="1" applyAlignment="1">
      <alignment horizontal="center"/>
      <protection/>
    </xf>
    <xf numFmtId="3" fontId="12" fillId="34" borderId="0" xfId="56" applyNumberFormat="1" applyFont="1" applyFill="1" applyBorder="1">
      <alignment/>
      <protection/>
    </xf>
    <xf numFmtId="4" fontId="12" fillId="34" borderId="0" xfId="56" applyNumberFormat="1" applyFont="1" applyFill="1" applyBorder="1">
      <alignment/>
      <protection/>
    </xf>
    <xf numFmtId="4" fontId="12" fillId="34" borderId="18" xfId="56" applyNumberFormat="1" applyFont="1" applyFill="1" applyBorder="1">
      <alignment/>
      <protection/>
    </xf>
    <xf numFmtId="3" fontId="12" fillId="0" borderId="0" xfId="56" applyNumberFormat="1" applyFont="1" applyBorder="1">
      <alignment/>
      <protection/>
    </xf>
    <xf numFmtId="0" fontId="12" fillId="34" borderId="19" xfId="56" applyFont="1" applyFill="1" applyBorder="1" applyAlignment="1">
      <alignment horizontal="center"/>
      <protection/>
    </xf>
    <xf numFmtId="4" fontId="12" fillId="34" borderId="19" xfId="56" applyNumberFormat="1" applyFont="1" applyFill="1" applyBorder="1" applyAlignment="1">
      <alignment horizontal="center"/>
      <protection/>
    </xf>
    <xf numFmtId="4" fontId="12" fillId="34" borderId="19" xfId="56" applyNumberFormat="1" applyFont="1" applyFill="1" applyBorder="1">
      <alignment/>
      <protection/>
    </xf>
    <xf numFmtId="4" fontId="12" fillId="34" borderId="20" xfId="56" applyNumberFormat="1" applyFont="1" applyFill="1" applyBorder="1">
      <alignment/>
      <protection/>
    </xf>
    <xf numFmtId="0" fontId="24" fillId="34" borderId="0" xfId="56" applyFont="1" applyFill="1" applyBorder="1">
      <alignment/>
      <protection/>
    </xf>
    <xf numFmtId="0" fontId="24" fillId="34" borderId="0" xfId="56" applyFont="1" applyFill="1" applyBorder="1" applyAlignment="1">
      <alignment horizontal="center"/>
      <protection/>
    </xf>
    <xf numFmtId="3" fontId="24" fillId="34" borderId="0" xfId="56" applyNumberFormat="1" applyFont="1" applyFill="1" applyBorder="1">
      <alignment/>
      <protection/>
    </xf>
    <xf numFmtId="4" fontId="24" fillId="34" borderId="0" xfId="56" applyNumberFormat="1" applyFont="1" applyFill="1" applyBorder="1">
      <alignment/>
      <protection/>
    </xf>
    <xf numFmtId="3" fontId="24" fillId="0" borderId="0" xfId="56" applyNumberFormat="1" applyFont="1" applyBorder="1">
      <alignment/>
      <protection/>
    </xf>
    <xf numFmtId="0" fontId="16" fillId="34" borderId="0" xfId="56" applyFont="1" applyFill="1" applyBorder="1">
      <alignment/>
      <protection/>
    </xf>
    <xf numFmtId="0" fontId="16" fillId="34" borderId="0" xfId="56" applyFont="1" applyFill="1" applyBorder="1" applyAlignment="1">
      <alignment horizontal="center"/>
      <protection/>
    </xf>
    <xf numFmtId="4" fontId="16" fillId="34" borderId="0" xfId="56" applyNumberFormat="1" applyFont="1" applyFill="1" applyBorder="1">
      <alignment/>
      <protection/>
    </xf>
    <xf numFmtId="4" fontId="16" fillId="0" borderId="0" xfId="56" applyNumberFormat="1" applyFont="1" applyBorder="1">
      <alignment/>
      <protection/>
    </xf>
    <xf numFmtId="3" fontId="16" fillId="0" borderId="0" xfId="56" applyNumberFormat="1" applyFont="1" applyBorder="1">
      <alignment/>
      <protection/>
    </xf>
    <xf numFmtId="0" fontId="11" fillId="34" borderId="21" xfId="56" applyFont="1" applyFill="1" applyBorder="1" applyAlignment="1">
      <alignment horizontal="center" vertical="center"/>
      <protection/>
    </xf>
    <xf numFmtId="4" fontId="11" fillId="34" borderId="21" xfId="56" applyNumberFormat="1" applyFont="1" applyFill="1" applyBorder="1" applyAlignment="1">
      <alignment horizontal="center" vertical="center"/>
      <protection/>
    </xf>
    <xf numFmtId="0" fontId="11" fillId="34" borderId="0" xfId="56" applyFont="1" applyFill="1" applyBorder="1" applyAlignment="1">
      <alignment horizontal="center" vertical="center"/>
      <protection/>
    </xf>
    <xf numFmtId="4" fontId="11" fillId="34" borderId="0" xfId="56" applyNumberFormat="1" applyFont="1" applyFill="1" applyBorder="1" applyAlignment="1">
      <alignment horizontal="center" vertical="center"/>
      <protection/>
    </xf>
    <xf numFmtId="4" fontId="12" fillId="34" borderId="0" xfId="56" applyNumberFormat="1" applyFont="1" applyFill="1" applyBorder="1" applyAlignment="1">
      <alignment horizontal="center"/>
      <protection/>
    </xf>
    <xf numFmtId="0" fontId="11" fillId="34" borderId="22" xfId="56" applyFont="1" applyFill="1" applyBorder="1" applyAlignment="1">
      <alignment wrapText="1"/>
      <protection/>
    </xf>
    <xf numFmtId="0" fontId="11" fillId="34" borderId="22" xfId="56" applyFont="1" applyFill="1" applyBorder="1" applyAlignment="1">
      <alignment horizontal="center"/>
      <protection/>
    </xf>
    <xf numFmtId="4" fontId="11" fillId="34" borderId="22" xfId="56" applyNumberFormat="1" applyFont="1" applyFill="1" applyBorder="1" applyAlignment="1">
      <alignment horizontal="right"/>
      <protection/>
    </xf>
    <xf numFmtId="0" fontId="17" fillId="34" borderId="23" xfId="56" applyFont="1" applyFill="1" applyBorder="1">
      <alignment/>
      <protection/>
    </xf>
    <xf numFmtId="0" fontId="17" fillId="34" borderId="23" xfId="56" applyFont="1" applyFill="1" applyBorder="1" applyAlignment="1">
      <alignment horizontal="left"/>
      <protection/>
    </xf>
    <xf numFmtId="4" fontId="17" fillId="34" borderId="23" xfId="56" applyNumberFormat="1" applyFont="1" applyFill="1" applyBorder="1" applyAlignment="1">
      <alignment horizontal="right"/>
      <protection/>
    </xf>
    <xf numFmtId="4" fontId="12" fillId="34" borderId="23" xfId="56" applyNumberFormat="1" applyFont="1" applyFill="1" applyBorder="1" applyAlignment="1">
      <alignment horizontal="right"/>
      <protection/>
    </xf>
    <xf numFmtId="0" fontId="17" fillId="34" borderId="0" xfId="56" applyFont="1" applyFill="1" applyBorder="1">
      <alignment/>
      <protection/>
    </xf>
    <xf numFmtId="0" fontId="17" fillId="34" borderId="0" xfId="56" applyFont="1" applyFill="1" applyBorder="1" applyAlignment="1">
      <alignment horizontal="left"/>
      <protection/>
    </xf>
    <xf numFmtId="4" fontId="17" fillId="34" borderId="0" xfId="56" applyNumberFormat="1" applyFont="1" applyFill="1" applyBorder="1" applyAlignment="1">
      <alignment horizontal="right"/>
      <protection/>
    </xf>
    <xf numFmtId="0" fontId="11" fillId="34" borderId="0" xfId="56" applyFont="1" applyFill="1" applyBorder="1">
      <alignment/>
      <protection/>
    </xf>
    <xf numFmtId="0" fontId="11" fillId="34" borderId="0" xfId="56" applyFont="1" applyFill="1" applyBorder="1" applyAlignment="1">
      <alignment horizontal="center"/>
      <protection/>
    </xf>
    <xf numFmtId="4" fontId="11" fillId="34" borderId="0" xfId="56" applyNumberFormat="1" applyFont="1" applyFill="1" applyBorder="1">
      <alignment/>
      <protection/>
    </xf>
    <xf numFmtId="4" fontId="12" fillId="34" borderId="9" xfId="56" applyNumberFormat="1" applyFont="1" applyFill="1" applyBorder="1">
      <alignment/>
      <protection/>
    </xf>
    <xf numFmtId="0" fontId="12" fillId="34" borderId="0" xfId="56" applyFont="1" applyFill="1" applyBorder="1" applyAlignment="1">
      <alignment horizontal="left" wrapText="1"/>
      <protection/>
    </xf>
    <xf numFmtId="0" fontId="12" fillId="34" borderId="0" xfId="56" applyFont="1" applyFill="1" applyBorder="1" applyAlignment="1">
      <alignment vertical="top"/>
      <protection/>
    </xf>
    <xf numFmtId="3" fontId="17" fillId="0" borderId="13" xfId="0" applyNumberFormat="1" applyFont="1" applyBorder="1" applyAlignment="1">
      <alignment horizontal="left" vertical="center"/>
    </xf>
    <xf numFmtId="4" fontId="5" fillId="0" borderId="11" xfId="0" applyNumberFormat="1" applyFont="1" applyFill="1" applyBorder="1" applyAlignment="1">
      <alignment horizontal="center" vertical="center"/>
    </xf>
    <xf numFmtId="4" fontId="17" fillId="0" borderId="25" xfId="0" applyNumberFormat="1" applyFont="1" applyFill="1" applyBorder="1" applyAlignment="1">
      <alignment horizontal="center" vertical="center"/>
    </xf>
    <xf numFmtId="4" fontId="12" fillId="0" borderId="25" xfId="0" applyNumberFormat="1" applyFont="1" applyFill="1" applyBorder="1" applyAlignment="1">
      <alignment horizontal="center" vertical="center"/>
    </xf>
    <xf numFmtId="0" fontId="4" fillId="34" borderId="0" xfId="56" applyFont="1" applyFill="1" applyBorder="1" applyAlignment="1">
      <alignment vertical="top"/>
      <protection/>
    </xf>
    <xf numFmtId="0" fontId="14" fillId="0" borderId="0" xfId="56" applyFont="1" applyFill="1" applyBorder="1" applyAlignment="1">
      <alignment vertical="top"/>
      <protection/>
    </xf>
    <xf numFmtId="0" fontId="14" fillId="34" borderId="0" xfId="56" applyFont="1" applyFill="1" applyBorder="1" applyAlignment="1">
      <alignment vertical="top"/>
      <protection/>
    </xf>
    <xf numFmtId="0" fontId="24" fillId="34" borderId="0" xfId="56" applyFont="1" applyFill="1" applyBorder="1" applyAlignment="1">
      <alignment vertical="top"/>
      <protection/>
    </xf>
    <xf numFmtId="0" fontId="16" fillId="34" borderId="0" xfId="56" applyFont="1" applyFill="1" applyBorder="1" applyAlignment="1">
      <alignment vertical="top"/>
      <protection/>
    </xf>
    <xf numFmtId="0" fontId="11" fillId="34" borderId="21" xfId="56" applyFont="1" applyFill="1" applyBorder="1" applyAlignment="1">
      <alignment horizontal="center" vertical="top"/>
      <protection/>
    </xf>
    <xf numFmtId="0" fontId="11" fillId="34" borderId="0" xfId="56" applyFont="1" applyFill="1" applyBorder="1" applyAlignment="1">
      <alignment horizontal="center" vertical="top"/>
      <protection/>
    </xf>
    <xf numFmtId="0" fontId="11" fillId="34" borderId="22" xfId="56" applyFont="1" applyFill="1" applyBorder="1" applyAlignment="1">
      <alignment vertical="top"/>
      <protection/>
    </xf>
    <xf numFmtId="0" fontId="17" fillId="34" borderId="23" xfId="56" applyFont="1" applyFill="1" applyBorder="1" applyAlignment="1">
      <alignment vertical="top"/>
      <protection/>
    </xf>
    <xf numFmtId="0" fontId="17" fillId="34" borderId="0" xfId="56" applyFont="1" applyFill="1" applyBorder="1" applyAlignment="1">
      <alignment vertical="top"/>
      <protection/>
    </xf>
    <xf numFmtId="0" fontId="12" fillId="34" borderId="0" xfId="56" applyFont="1" applyFill="1" applyBorder="1" applyAlignment="1">
      <alignment horizontal="center" vertical="top"/>
      <protection/>
    </xf>
    <xf numFmtId="0" fontId="11" fillId="34" borderId="22" xfId="56" applyFont="1" applyFill="1" applyBorder="1" applyAlignment="1">
      <alignment horizontal="center" vertical="top"/>
      <protection/>
    </xf>
    <xf numFmtId="0" fontId="24" fillId="34" borderId="0" xfId="56" applyFont="1" applyFill="1" applyBorder="1" applyAlignment="1">
      <alignment horizontal="center" vertical="top"/>
      <protection/>
    </xf>
    <xf numFmtId="0" fontId="11" fillId="0" borderId="22" xfId="56" applyFont="1" applyBorder="1" applyAlignment="1">
      <alignment horizontal="center" vertical="top"/>
      <protection/>
    </xf>
    <xf numFmtId="0" fontId="11" fillId="34" borderId="0" xfId="56" applyFont="1" applyFill="1" applyBorder="1" applyAlignment="1">
      <alignment vertical="top"/>
      <protection/>
    </xf>
    <xf numFmtId="0" fontId="11" fillId="0" borderId="22" xfId="56" applyFont="1" applyFill="1" applyBorder="1" applyAlignment="1">
      <alignment vertical="top"/>
      <protection/>
    </xf>
    <xf numFmtId="0" fontId="4" fillId="34" borderId="0" xfId="56" applyFont="1" applyFill="1" applyBorder="1" applyAlignment="1">
      <alignment horizontal="center" vertical="top"/>
      <protection/>
    </xf>
    <xf numFmtId="0" fontId="12" fillId="34" borderId="19" xfId="56" applyFont="1" applyFill="1" applyBorder="1" applyAlignment="1">
      <alignment vertical="top"/>
      <protection/>
    </xf>
    <xf numFmtId="0" fontId="17" fillId="34" borderId="23" xfId="56" applyFont="1" applyFill="1" applyBorder="1" applyAlignment="1">
      <alignment horizontal="center" vertical="top"/>
      <protection/>
    </xf>
    <xf numFmtId="0" fontId="17" fillId="34" borderId="0" xfId="56" applyFont="1" applyFill="1" applyBorder="1" applyAlignment="1">
      <alignment horizontal="center" vertical="top"/>
      <protection/>
    </xf>
    <xf numFmtId="0" fontId="11" fillId="0" borderId="22" xfId="56" applyFont="1" applyFill="1" applyBorder="1" applyAlignment="1">
      <alignment horizontal="center" vertical="top"/>
      <protection/>
    </xf>
    <xf numFmtId="0" fontId="14" fillId="0" borderId="0" xfId="56" applyFont="1" applyFill="1" applyBorder="1" applyAlignment="1">
      <alignment vertical="top"/>
      <protection/>
    </xf>
    <xf numFmtId="0" fontId="14" fillId="34" borderId="0" xfId="56" applyFont="1" applyFill="1" applyBorder="1" applyAlignment="1">
      <alignment vertical="top"/>
      <protection/>
    </xf>
    <xf numFmtId="0" fontId="12" fillId="34" borderId="0" xfId="56" applyFont="1" applyFill="1" applyBorder="1" applyAlignment="1">
      <alignment vertical="top"/>
      <protection/>
    </xf>
    <xf numFmtId="0" fontId="12" fillId="34" borderId="19" xfId="56" applyFont="1" applyFill="1" applyBorder="1" applyAlignment="1">
      <alignment vertical="top"/>
      <protection/>
    </xf>
    <xf numFmtId="0" fontId="24" fillId="34" borderId="0" xfId="56" applyFont="1" applyFill="1" applyBorder="1" applyAlignment="1">
      <alignment vertical="top"/>
      <protection/>
    </xf>
    <xf numFmtId="0" fontId="16" fillId="34" borderId="0" xfId="56" applyFont="1" applyFill="1" applyBorder="1" applyAlignment="1">
      <alignment vertical="top"/>
      <protection/>
    </xf>
    <xf numFmtId="0" fontId="11" fillId="34" borderId="21" xfId="56" applyFont="1" applyFill="1" applyBorder="1" applyAlignment="1">
      <alignment horizontal="center" vertical="top"/>
      <protection/>
    </xf>
    <xf numFmtId="0" fontId="11" fillId="34" borderId="0" xfId="56" applyFont="1" applyFill="1" applyBorder="1" applyAlignment="1">
      <alignment horizontal="center" vertical="top"/>
      <protection/>
    </xf>
    <xf numFmtId="0" fontId="12" fillId="34" borderId="0" xfId="56" applyFont="1" applyFill="1" applyBorder="1" applyAlignment="1">
      <alignment horizontal="center" vertical="top"/>
      <protection/>
    </xf>
    <xf numFmtId="0" fontId="11" fillId="34" borderId="22" xfId="56" applyFont="1" applyFill="1" applyBorder="1" applyAlignment="1">
      <alignment vertical="top"/>
      <protection/>
    </xf>
    <xf numFmtId="0" fontId="11" fillId="0" borderId="22" xfId="56" applyFont="1" applyBorder="1" applyAlignment="1">
      <alignment horizontal="center" vertical="top"/>
      <protection/>
    </xf>
    <xf numFmtId="0" fontId="17" fillId="34" borderId="23" xfId="56" applyFont="1" applyFill="1" applyBorder="1" applyAlignment="1">
      <alignment vertical="top"/>
      <protection/>
    </xf>
    <xf numFmtId="0" fontId="17" fillId="34" borderId="23" xfId="56" applyFont="1" applyFill="1" applyBorder="1" applyAlignment="1">
      <alignment horizontal="center" vertical="top"/>
      <protection/>
    </xf>
    <xf numFmtId="0" fontId="17" fillId="34" borderId="0" xfId="56" applyFont="1" applyFill="1" applyBorder="1" applyAlignment="1">
      <alignment vertical="top"/>
      <protection/>
    </xf>
    <xf numFmtId="0" fontId="17" fillId="34" borderId="0" xfId="56" applyFont="1" applyFill="1" applyBorder="1" applyAlignment="1">
      <alignment horizontal="center" vertical="top"/>
      <protection/>
    </xf>
    <xf numFmtId="0" fontId="24" fillId="34" borderId="0" xfId="56" applyFont="1" applyFill="1" applyBorder="1" applyAlignment="1">
      <alignment horizontal="center" vertical="top"/>
      <protection/>
    </xf>
    <xf numFmtId="0" fontId="11" fillId="34" borderId="0" xfId="56" applyFont="1" applyFill="1" applyBorder="1" applyAlignment="1">
      <alignment vertical="top"/>
      <protection/>
    </xf>
    <xf numFmtId="0" fontId="11" fillId="34" borderId="22" xfId="56" applyFont="1" applyFill="1" applyBorder="1" applyAlignment="1">
      <alignment vertical="top" wrapText="1"/>
      <protection/>
    </xf>
    <xf numFmtId="0" fontId="6" fillId="0" borderId="0" xfId="56" applyFont="1" applyBorder="1" applyAlignment="1">
      <alignment horizontal="left" vertical="top"/>
      <protection/>
    </xf>
    <xf numFmtId="0" fontId="12" fillId="34" borderId="19" xfId="56" applyFont="1" applyFill="1" applyBorder="1" applyAlignment="1">
      <alignment horizontal="left" vertical="top"/>
      <protection/>
    </xf>
    <xf numFmtId="4" fontId="12" fillId="34" borderId="19" xfId="56" applyNumberFormat="1" applyFont="1" applyFill="1" applyBorder="1" applyAlignment="1">
      <alignment horizontal="left" vertical="top"/>
      <protection/>
    </xf>
    <xf numFmtId="4" fontId="12" fillId="34" borderId="26" xfId="56" applyNumberFormat="1" applyFont="1" applyFill="1" applyBorder="1">
      <alignment/>
      <protection/>
    </xf>
    <xf numFmtId="49" fontId="17" fillId="0" borderId="0" xfId="56" applyNumberFormat="1" applyFont="1" applyBorder="1" applyAlignment="1">
      <alignment horizontal="left"/>
      <protection/>
    </xf>
    <xf numFmtId="0" fontId="5" fillId="34" borderId="0" xfId="56" applyFont="1" applyFill="1" applyBorder="1">
      <alignment/>
      <protection/>
    </xf>
    <xf numFmtId="4" fontId="17" fillId="34" borderId="0" xfId="56" applyNumberFormat="1" applyFont="1" applyFill="1" applyBorder="1" applyAlignment="1">
      <alignment horizontal="left"/>
      <protection/>
    </xf>
    <xf numFmtId="4" fontId="17" fillId="34" borderId="0" xfId="56" applyNumberFormat="1" applyFont="1" applyFill="1" applyBorder="1">
      <alignment/>
      <protection/>
    </xf>
    <xf numFmtId="0" fontId="17" fillId="0" borderId="0" xfId="56" applyFont="1" applyBorder="1">
      <alignment/>
      <protection/>
    </xf>
    <xf numFmtId="0" fontId="5" fillId="0" borderId="0" xfId="56" applyFont="1" applyBorder="1">
      <alignment/>
      <protection/>
    </xf>
    <xf numFmtId="4" fontId="12" fillId="34" borderId="0" xfId="56" applyNumberFormat="1" applyFont="1" applyFill="1" applyBorder="1" applyAlignment="1">
      <alignment horizontal="right"/>
      <protection/>
    </xf>
    <xf numFmtId="0" fontId="11" fillId="34" borderId="22" xfId="56" applyFont="1" applyFill="1" applyBorder="1" applyAlignment="1">
      <alignment horizontal="center" vertical="top"/>
      <protection/>
    </xf>
    <xf numFmtId="0" fontId="4" fillId="0" borderId="0" xfId="56" applyFont="1" applyFill="1" applyBorder="1" applyAlignment="1">
      <alignment vertical="top" wrapText="1"/>
      <protection/>
    </xf>
    <xf numFmtId="0" fontId="14" fillId="34" borderId="0" xfId="56" applyFont="1" applyFill="1" applyBorder="1">
      <alignment/>
      <protection/>
    </xf>
    <xf numFmtId="0" fontId="12" fillId="34" borderId="19" xfId="56" applyFont="1" applyFill="1" applyBorder="1">
      <alignment/>
      <protection/>
    </xf>
    <xf numFmtId="0" fontId="11" fillId="34" borderId="22" xfId="56" applyFont="1" applyFill="1" applyBorder="1" applyAlignment="1">
      <alignment vertical="top" wrapText="1"/>
      <protection/>
    </xf>
    <xf numFmtId="0" fontId="30" fillId="34" borderId="0" xfId="56" applyFont="1" applyFill="1" applyBorder="1" applyAlignment="1">
      <alignment vertical="top"/>
      <protection/>
    </xf>
    <xf numFmtId="0" fontId="15" fillId="34" borderId="0" xfId="56" applyFont="1" applyFill="1" applyBorder="1" applyAlignment="1">
      <alignment vertical="top"/>
      <protection/>
    </xf>
    <xf numFmtId="0" fontId="11" fillId="0" borderId="22" xfId="56" applyFont="1" applyFill="1" applyBorder="1" applyAlignment="1">
      <alignment vertical="top" wrapText="1"/>
      <protection/>
    </xf>
    <xf numFmtId="0" fontId="11" fillId="0" borderId="22" xfId="56" applyFont="1" applyFill="1" applyBorder="1" applyAlignment="1">
      <alignment wrapText="1"/>
      <protection/>
    </xf>
    <xf numFmtId="0" fontId="11" fillId="0" borderId="0" xfId="56" applyFont="1" applyFill="1" applyBorder="1" applyAlignment="1">
      <alignment wrapText="1"/>
      <protection/>
    </xf>
    <xf numFmtId="0" fontId="11" fillId="0" borderId="0" xfId="56" applyFont="1" applyFill="1" applyAlignment="1">
      <alignment wrapText="1"/>
      <protection/>
    </xf>
    <xf numFmtId="49" fontId="11" fillId="0" borderId="22" xfId="56" applyNumberFormat="1" applyFont="1" applyBorder="1" applyAlignment="1">
      <alignment horizontal="center" vertical="top"/>
      <protection/>
    </xf>
    <xf numFmtId="0" fontId="4" fillId="0" borderId="0" xfId="56" applyFont="1" applyBorder="1">
      <alignment/>
      <protection/>
    </xf>
    <xf numFmtId="49" fontId="11" fillId="0" borderId="22" xfId="56" applyNumberFormat="1" applyFont="1" applyFill="1" applyBorder="1" applyAlignment="1">
      <alignment horizontal="center" vertical="top"/>
      <protection/>
    </xf>
    <xf numFmtId="0" fontId="4" fillId="0" borderId="0" xfId="56" applyFont="1" applyBorder="1" applyAlignment="1">
      <alignment wrapText="1"/>
      <protection/>
    </xf>
    <xf numFmtId="0" fontId="4" fillId="0" borderId="0" xfId="56" applyFont="1" applyBorder="1" applyAlignment="1">
      <alignment vertical="top" wrapText="1"/>
      <protection/>
    </xf>
    <xf numFmtId="0" fontId="4" fillId="0" borderId="0" xfId="56" applyFont="1" applyFill="1" applyBorder="1" applyAlignment="1">
      <alignment wrapText="1"/>
      <protection/>
    </xf>
    <xf numFmtId="0" fontId="4" fillId="0" borderId="0" xfId="56" applyFont="1" applyBorder="1" applyAlignment="1" quotePrefix="1">
      <alignment vertical="top" wrapText="1"/>
      <protection/>
    </xf>
    <xf numFmtId="0" fontId="4" fillId="0" borderId="0" xfId="59" applyFont="1" applyFill="1" applyBorder="1" applyAlignment="1" quotePrefix="1">
      <alignment wrapText="1"/>
      <protection/>
    </xf>
    <xf numFmtId="0" fontId="11" fillId="0" borderId="22" xfId="59" applyFont="1" applyFill="1" applyBorder="1" applyAlignment="1">
      <alignment horizontal="center" vertical="top"/>
      <protection/>
    </xf>
    <xf numFmtId="0" fontId="4" fillId="0" borderId="0" xfId="59" applyFont="1" applyFill="1" applyBorder="1" applyAlignment="1" quotePrefix="1">
      <alignment vertical="top" wrapText="1"/>
      <protection/>
    </xf>
    <xf numFmtId="0" fontId="11" fillId="0" borderId="22" xfId="59" applyFont="1" applyFill="1" applyBorder="1" applyAlignment="1">
      <alignment horizontal="center"/>
      <protection/>
    </xf>
    <xf numFmtId="4" fontId="6" fillId="0" borderId="0" xfId="56" applyNumberFormat="1" applyFont="1" applyFill="1" applyBorder="1">
      <alignment/>
      <protection/>
    </xf>
    <xf numFmtId="4" fontId="4" fillId="0" borderId="0" xfId="56" applyNumberFormat="1" applyFont="1" applyFill="1" applyBorder="1">
      <alignment/>
      <protection/>
    </xf>
    <xf numFmtId="0" fontId="4" fillId="0" borderId="0" xfId="56" applyFont="1" applyFill="1" applyBorder="1" applyAlignment="1" quotePrefix="1">
      <alignment wrapText="1"/>
      <protection/>
    </xf>
    <xf numFmtId="0" fontId="11" fillId="0" borderId="22" xfId="59" applyFont="1" applyFill="1" applyBorder="1" applyAlignment="1">
      <alignment horizontal="center"/>
      <protection/>
    </xf>
    <xf numFmtId="4" fontId="6" fillId="0" borderId="0" xfId="56" applyNumberFormat="1" applyFont="1" applyBorder="1">
      <alignment/>
      <protection/>
    </xf>
    <xf numFmtId="4" fontId="4" fillId="0" borderId="0" xfId="56" applyNumberFormat="1" applyFont="1" applyFill="1" applyBorder="1" applyAlignment="1">
      <alignment horizontal="right"/>
      <protection/>
    </xf>
    <xf numFmtId="2" fontId="4" fillId="34" borderId="0" xfId="56" applyNumberFormat="1" applyFont="1" applyFill="1" applyBorder="1">
      <alignment/>
      <protection/>
    </xf>
    <xf numFmtId="4" fontId="24" fillId="0" borderId="0" xfId="56" applyNumberFormat="1" applyFont="1" applyFill="1" applyBorder="1" applyAlignment="1">
      <alignment horizontal="right"/>
      <protection/>
    </xf>
    <xf numFmtId="0" fontId="11" fillId="0" borderId="0" xfId="56" applyFont="1" applyFill="1" applyAlignment="1">
      <alignment vertical="top" wrapText="1"/>
      <protection/>
    </xf>
    <xf numFmtId="0" fontId="11" fillId="0" borderId="0" xfId="56" applyFont="1" applyFill="1" applyAlignment="1">
      <alignment wrapText="1"/>
      <protection/>
    </xf>
    <xf numFmtId="49" fontId="11" fillId="34" borderId="22" xfId="56" applyNumberFormat="1" applyFont="1" applyFill="1" applyBorder="1" applyAlignment="1">
      <alignment horizontal="center" vertical="top"/>
      <protection/>
    </xf>
    <xf numFmtId="0" fontId="17" fillId="0" borderId="23" xfId="56" applyFont="1" applyFill="1" applyBorder="1" applyAlignment="1">
      <alignment horizontal="center" vertical="top"/>
      <protection/>
    </xf>
    <xf numFmtId="0" fontId="17" fillId="0" borderId="0" xfId="56" applyFont="1" applyFill="1" applyBorder="1" applyAlignment="1">
      <alignment horizontal="center" vertical="top"/>
      <protection/>
    </xf>
    <xf numFmtId="0" fontId="12" fillId="0" borderId="0" xfId="56" applyFont="1" applyFill="1" applyBorder="1" applyAlignment="1">
      <alignment horizontal="center" vertical="top"/>
      <protection/>
    </xf>
    <xf numFmtId="4" fontId="11" fillId="34" borderId="0" xfId="56" applyNumberFormat="1" applyFont="1" applyFill="1" applyBorder="1" applyAlignment="1">
      <alignment horizontal="right"/>
      <protection/>
    </xf>
    <xf numFmtId="0" fontId="11" fillId="0" borderId="0" xfId="56" applyFont="1" applyFill="1" applyBorder="1" applyAlignment="1">
      <alignment horizontal="center" vertical="top"/>
      <protection/>
    </xf>
    <xf numFmtId="0" fontId="11" fillId="0" borderId="22" xfId="59" applyFont="1" applyBorder="1" applyAlignment="1">
      <alignment vertical="top"/>
      <protection/>
    </xf>
    <xf numFmtId="0" fontId="11" fillId="34" borderId="22" xfId="59" applyFont="1" applyFill="1" applyBorder="1" applyAlignment="1">
      <alignment horizontal="center" vertical="top"/>
      <protection/>
    </xf>
    <xf numFmtId="0" fontId="11" fillId="0" borderId="22" xfId="59" applyFont="1" applyFill="1" applyBorder="1" applyAlignment="1">
      <alignment vertical="top" wrapText="1"/>
      <protection/>
    </xf>
    <xf numFmtId="4" fontId="11" fillId="0" borderId="22" xfId="59" applyNumberFormat="1" applyFont="1" applyFill="1" applyBorder="1" applyAlignment="1">
      <alignment horizontal="right"/>
      <protection/>
    </xf>
    <xf numFmtId="0" fontId="11" fillId="0" borderId="0" xfId="56" applyFont="1" applyBorder="1">
      <alignment/>
      <protection/>
    </xf>
    <xf numFmtId="0" fontId="11" fillId="0" borderId="0" xfId="59" applyFont="1" applyFill="1" applyBorder="1" applyAlignment="1">
      <alignment vertical="top" wrapText="1"/>
      <protection/>
    </xf>
    <xf numFmtId="0" fontId="11" fillId="0" borderId="22" xfId="59" applyFont="1" applyBorder="1" applyAlignment="1">
      <alignment horizontal="center" vertical="top"/>
      <protection/>
    </xf>
    <xf numFmtId="0" fontId="11" fillId="0" borderId="0" xfId="59" applyFont="1" applyFill="1" applyAlignment="1">
      <alignment vertical="top" wrapText="1"/>
      <protection/>
    </xf>
    <xf numFmtId="4" fontId="11" fillId="0" borderId="22" xfId="56" applyNumberFormat="1" applyFont="1" applyFill="1" applyBorder="1" applyAlignment="1">
      <alignment horizontal="right" wrapText="1"/>
      <protection/>
    </xf>
    <xf numFmtId="0" fontId="11" fillId="0" borderId="22" xfId="56" applyFont="1" applyBorder="1" applyAlignment="1">
      <alignment vertical="top" wrapText="1"/>
      <protection/>
    </xf>
    <xf numFmtId="0" fontId="5" fillId="0" borderId="0" xfId="56" applyFont="1" applyBorder="1" applyAlignment="1">
      <alignment vertical="top" wrapText="1"/>
      <protection/>
    </xf>
    <xf numFmtId="0" fontId="33" fillId="0" borderId="0" xfId="56" applyFont="1" applyBorder="1">
      <alignment/>
      <protection/>
    </xf>
    <xf numFmtId="4" fontId="11" fillId="0" borderId="22" xfId="56" applyNumberFormat="1" applyFont="1" applyBorder="1" applyAlignment="1">
      <alignment horizontal="right"/>
      <protection/>
    </xf>
    <xf numFmtId="0" fontId="5" fillId="34" borderId="0" xfId="56" applyFont="1" applyFill="1" applyBorder="1">
      <alignment/>
      <protection/>
    </xf>
    <xf numFmtId="0" fontId="4" fillId="0" borderId="22" xfId="56" applyFont="1" applyBorder="1" applyAlignment="1">
      <alignment vertical="top"/>
      <protection/>
    </xf>
    <xf numFmtId="0" fontId="11" fillId="0" borderId="22" xfId="56" applyFont="1" applyFill="1" applyBorder="1" applyAlignment="1" quotePrefix="1">
      <alignment wrapText="1"/>
      <protection/>
    </xf>
    <xf numFmtId="0" fontId="5" fillId="0" borderId="0" xfId="56" applyFont="1" applyBorder="1">
      <alignment/>
      <protection/>
    </xf>
    <xf numFmtId="0" fontId="11" fillId="0" borderId="22" xfId="56" applyFont="1" applyBorder="1" applyAlignment="1">
      <alignment vertical="top"/>
      <protection/>
    </xf>
    <xf numFmtId="0" fontId="11" fillId="0" borderId="22" xfId="56" applyFont="1" applyFill="1" applyBorder="1" applyAlignment="1" quotePrefix="1">
      <alignment vertical="top" wrapText="1"/>
      <protection/>
    </xf>
    <xf numFmtId="0" fontId="11" fillId="0" borderId="0" xfId="56" applyFont="1" applyFill="1" applyBorder="1" applyAlignment="1" quotePrefix="1">
      <alignment vertical="top" wrapText="1"/>
      <protection/>
    </xf>
    <xf numFmtId="0" fontId="11" fillId="0" borderId="0" xfId="56" applyFont="1" applyFill="1" applyBorder="1" applyAlignment="1" quotePrefix="1">
      <alignment wrapText="1"/>
      <protection/>
    </xf>
    <xf numFmtId="0" fontId="11" fillId="0" borderId="0" xfId="56" applyFont="1" applyFill="1" applyBorder="1" applyAlignment="1">
      <alignment vertical="top" wrapText="1"/>
      <protection/>
    </xf>
    <xf numFmtId="0" fontId="17" fillId="0" borderId="23" xfId="56" applyFont="1" applyFill="1" applyBorder="1" applyAlignment="1">
      <alignment vertical="top"/>
      <protection/>
    </xf>
    <xf numFmtId="0" fontId="11" fillId="0" borderId="0" xfId="56" applyFont="1" applyFill="1" applyBorder="1" applyAlignment="1">
      <alignment vertical="top"/>
      <protection/>
    </xf>
    <xf numFmtId="0" fontId="25" fillId="34" borderId="0" xfId="56" applyFont="1" applyFill="1" applyBorder="1">
      <alignment/>
      <protection/>
    </xf>
    <xf numFmtId="4" fontId="25" fillId="34" borderId="0" xfId="56" applyNumberFormat="1" applyFont="1" applyFill="1" applyBorder="1">
      <alignment/>
      <protection/>
    </xf>
    <xf numFmtId="16" fontId="12" fillId="34" borderId="0" xfId="56" applyNumberFormat="1" applyFont="1" applyFill="1" applyBorder="1" applyAlignment="1" quotePrefix="1">
      <alignment horizontal="center" vertical="top"/>
      <protection/>
    </xf>
    <xf numFmtId="0" fontId="11" fillId="0" borderId="0" xfId="56" applyFont="1" applyBorder="1" applyAlignment="1">
      <alignment horizontal="center" vertical="top"/>
      <protection/>
    </xf>
    <xf numFmtId="14" fontId="11" fillId="34" borderId="22" xfId="56" applyNumberFormat="1" applyFont="1" applyFill="1" applyBorder="1" applyAlignment="1" quotePrefix="1">
      <alignment vertical="top"/>
      <protection/>
    </xf>
    <xf numFmtId="14" fontId="11" fillId="34" borderId="0" xfId="56" applyNumberFormat="1" applyFont="1" applyFill="1" applyBorder="1" applyAlignment="1" quotePrefix="1">
      <alignment vertical="top"/>
      <protection/>
    </xf>
    <xf numFmtId="1" fontId="15" fillId="0" borderId="0" xfId="0" applyNumberFormat="1" applyFont="1" applyFill="1" applyAlignment="1">
      <alignment/>
    </xf>
    <xf numFmtId="4" fontId="15" fillId="0" borderId="0" xfId="0" applyNumberFormat="1" applyFont="1" applyFill="1" applyAlignment="1" applyProtection="1">
      <alignment/>
      <protection/>
    </xf>
    <xf numFmtId="0" fontId="11" fillId="34" borderId="0" xfId="56" applyFont="1" applyFill="1" applyBorder="1" applyAlignment="1">
      <alignment horizontal="left" wrapText="1"/>
      <protection/>
    </xf>
    <xf numFmtId="0" fontId="15" fillId="0" borderId="0" xfId="0" applyFont="1" applyFill="1" applyAlignment="1" applyProtection="1">
      <alignment horizontal="center"/>
      <protection/>
    </xf>
    <xf numFmtId="0" fontId="6" fillId="0" borderId="0" xfId="56" applyFont="1" applyFill="1" applyBorder="1" applyAlignment="1">
      <alignment vertical="top"/>
      <protection/>
    </xf>
    <xf numFmtId="0" fontId="11" fillId="0" borderId="0" xfId="56" applyFont="1" applyFill="1" applyBorder="1" applyAlignment="1">
      <alignment horizontal="center" vertical="top"/>
      <protection/>
    </xf>
    <xf numFmtId="0" fontId="15" fillId="0" borderId="0" xfId="0" applyFont="1" applyFill="1" applyAlignment="1" applyProtection="1">
      <alignment horizontal="left"/>
      <protection/>
    </xf>
    <xf numFmtId="0" fontId="30" fillId="0" borderId="0" xfId="0" applyFont="1" applyFill="1" applyAlignment="1">
      <alignment/>
    </xf>
    <xf numFmtId="0" fontId="16" fillId="0" borderId="0" xfId="0" applyFont="1" applyFill="1" applyAlignment="1" applyProtection="1" quotePrefix="1">
      <alignment horizontal="left"/>
      <protection/>
    </xf>
    <xf numFmtId="0" fontId="16" fillId="0" borderId="0" xfId="0" applyFont="1" applyFill="1" applyAlignment="1" applyProtection="1">
      <alignment horizontal="left"/>
      <protection/>
    </xf>
    <xf numFmtId="4" fontId="16" fillId="0" borderId="0" xfId="0" applyNumberFormat="1" applyFont="1" applyFill="1" applyAlignment="1" applyProtection="1">
      <alignment/>
      <protection/>
    </xf>
    <xf numFmtId="4" fontId="15" fillId="0" borderId="0" xfId="0" applyNumberFormat="1" applyFont="1" applyFill="1" applyAlignment="1" applyProtection="1">
      <alignment horizontal="right"/>
      <protection/>
    </xf>
    <xf numFmtId="0" fontId="15" fillId="0" borderId="27" xfId="0" applyFont="1" applyFill="1" applyBorder="1" applyAlignment="1" applyProtection="1">
      <alignment horizontal="left"/>
      <protection/>
    </xf>
    <xf numFmtId="0" fontId="15" fillId="0" borderId="27" xfId="0" applyFont="1" applyBorder="1" applyAlignment="1" applyProtection="1">
      <alignment horizontal="center"/>
      <protection/>
    </xf>
    <xf numFmtId="1" fontId="15" fillId="0" borderId="27" xfId="0" applyNumberFormat="1" applyFont="1" applyBorder="1" applyAlignment="1">
      <alignment/>
    </xf>
    <xf numFmtId="4" fontId="15" fillId="0" borderId="27" xfId="0" applyNumberFormat="1" applyFont="1" applyBorder="1" applyAlignment="1" applyProtection="1">
      <alignment/>
      <protection/>
    </xf>
    <xf numFmtId="0" fontId="16" fillId="0" borderId="0" xfId="56" applyFont="1" applyFill="1" applyBorder="1" applyAlignment="1">
      <alignment vertical="top"/>
      <protection/>
    </xf>
    <xf numFmtId="0" fontId="11" fillId="34" borderId="0" xfId="56" applyFont="1" applyFill="1" applyBorder="1" applyAlignment="1">
      <alignment wrapText="1"/>
      <protection/>
    </xf>
    <xf numFmtId="0" fontId="15" fillId="0" borderId="0" xfId="0" applyFont="1" applyFill="1" applyBorder="1" applyAlignment="1" applyProtection="1">
      <alignment horizontal="left"/>
      <protection/>
    </xf>
    <xf numFmtId="4" fontId="15" fillId="0" borderId="0" xfId="0" applyNumberFormat="1" applyFont="1" applyFill="1" applyBorder="1" applyAlignment="1" applyProtection="1">
      <alignment/>
      <protection/>
    </xf>
    <xf numFmtId="0" fontId="30" fillId="0" borderId="0" xfId="0" applyFont="1" applyFill="1" applyBorder="1" applyAlignment="1">
      <alignment/>
    </xf>
    <xf numFmtId="3" fontId="11" fillId="0" borderId="22" xfId="0" applyNumberFormat="1" applyFont="1" applyFill="1" applyBorder="1" applyAlignment="1">
      <alignment horizontal="right"/>
    </xf>
    <xf numFmtId="4" fontId="11" fillId="0" borderId="22" xfId="0" applyNumberFormat="1" applyFont="1" applyFill="1" applyBorder="1" applyAlignment="1">
      <alignment horizontal="right"/>
    </xf>
    <xf numFmtId="16" fontId="12" fillId="0" borderId="28" xfId="0" applyNumberFormat="1" applyFont="1" applyFill="1" applyBorder="1" applyAlignment="1" quotePrefix="1">
      <alignment horizontal="center" vertical="center"/>
    </xf>
    <xf numFmtId="0" fontId="12" fillId="0" borderId="29" xfId="0" applyFont="1" applyFill="1" applyBorder="1" applyAlignment="1">
      <alignment horizontal="left" vertical="center" wrapText="1"/>
    </xf>
    <xf numFmtId="3" fontId="17" fillId="0" borderId="30" xfId="0" applyNumberFormat="1" applyFont="1" applyFill="1" applyBorder="1" applyAlignment="1">
      <alignment vertical="center"/>
    </xf>
    <xf numFmtId="3" fontId="17" fillId="0" borderId="30" xfId="0" applyNumberFormat="1" applyFont="1" applyFill="1" applyBorder="1" applyAlignment="1">
      <alignment horizontal="center" vertical="center"/>
    </xf>
    <xf numFmtId="4" fontId="5" fillId="0" borderId="30" xfId="0" applyNumberFormat="1" applyFont="1" applyFill="1" applyBorder="1" applyAlignment="1">
      <alignment horizontal="center" vertical="center"/>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3" fontId="17" fillId="0" borderId="30" xfId="0" applyNumberFormat="1" applyFont="1" applyFill="1" applyBorder="1" applyAlignment="1">
      <alignment horizontal="left" vertical="center"/>
    </xf>
    <xf numFmtId="3" fontId="17" fillId="0" borderId="14"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3" fontId="17" fillId="0" borderId="30" xfId="0" applyNumberFormat="1" applyFont="1" applyFill="1" applyBorder="1" applyAlignment="1" quotePrefix="1">
      <alignment horizontal="center" vertical="center"/>
    </xf>
    <xf numFmtId="0" fontId="13" fillId="0" borderId="0" xfId="0" applyFont="1" applyBorder="1" applyAlignment="1">
      <alignment horizontal="center"/>
    </xf>
    <xf numFmtId="0" fontId="75" fillId="0" borderId="0" xfId="0" applyFont="1" applyBorder="1" applyAlignment="1">
      <alignment vertical="center" wrapText="1"/>
    </xf>
    <xf numFmtId="3" fontId="13" fillId="0" borderId="0" xfId="58" applyNumberFormat="1" applyFont="1" applyAlignment="1">
      <alignment vertical="top"/>
      <protection/>
    </xf>
    <xf numFmtId="0" fontId="0" fillId="0" borderId="0" xfId="58" applyAlignment="1">
      <alignment/>
      <protection/>
    </xf>
    <xf numFmtId="3" fontId="14" fillId="0" borderId="0" xfId="58" applyNumberFormat="1" applyFont="1" applyAlignment="1">
      <alignment vertical="top" wrapText="1"/>
      <protection/>
    </xf>
    <xf numFmtId="3" fontId="14" fillId="0" borderId="0" xfId="58" applyNumberFormat="1" applyFont="1" applyAlignment="1">
      <alignment vertical="top"/>
      <protection/>
    </xf>
    <xf numFmtId="0" fontId="30" fillId="0" borderId="0" xfId="58" applyFont="1" applyAlignment="1">
      <alignment/>
      <protection/>
    </xf>
    <xf numFmtId="0" fontId="16" fillId="34" borderId="0" xfId="56" applyFont="1" applyFill="1" applyBorder="1" applyAlignment="1">
      <alignment vertical="top" wrapText="1"/>
      <protection/>
    </xf>
    <xf numFmtId="0" fontId="0" fillId="0" borderId="0" xfId="56" applyAlignment="1">
      <alignment wrapText="1"/>
      <protection/>
    </xf>
    <xf numFmtId="0" fontId="11" fillId="34" borderId="0" xfId="56" applyFont="1" applyFill="1" applyBorder="1" applyAlignment="1">
      <alignment wrapText="1"/>
      <protection/>
    </xf>
    <xf numFmtId="0" fontId="16" fillId="34" borderId="0" xfId="0" applyFont="1" applyFill="1" applyBorder="1" applyAlignment="1">
      <alignment vertical="top" wrapText="1"/>
    </xf>
    <xf numFmtId="0" fontId="0" fillId="0" borderId="0" xfId="0" applyAlignment="1">
      <alignment wrapText="1"/>
    </xf>
    <xf numFmtId="0" fontId="14" fillId="34" borderId="0" xfId="0" applyFont="1" applyFill="1" applyBorder="1" applyAlignment="1">
      <alignment vertical="top" wrapText="1"/>
    </xf>
    <xf numFmtId="0" fontId="22" fillId="0" borderId="0" xfId="55" applyFont="1" applyFill="1" applyAlignment="1">
      <alignment horizontal="left" vertical="top" wrapText="1"/>
      <protection/>
    </xf>
    <xf numFmtId="0" fontId="14" fillId="0" borderId="0" xfId="58" applyFont="1" applyAlignment="1">
      <alignment vertical="top" wrapText="1"/>
      <protection/>
    </xf>
    <xf numFmtId="0" fontId="0" fillId="0" borderId="0" xfId="0" applyAlignment="1">
      <alignment vertical="top" wrapText="1"/>
    </xf>
    <xf numFmtId="0" fontId="14" fillId="34" borderId="0" xfId="56" applyFont="1" applyFill="1" applyBorder="1" applyAlignment="1" quotePrefix="1">
      <alignment vertical="top" wrapText="1"/>
      <protection/>
    </xf>
    <xf numFmtId="0" fontId="0" fillId="0" borderId="0" xfId="56" applyAlignment="1">
      <alignment/>
      <protection/>
    </xf>
    <xf numFmtId="0" fontId="12" fillId="34" borderId="0" xfId="56" applyFont="1" applyFill="1" applyBorder="1" applyAlignment="1">
      <alignment horizontal="left" vertical="top" wrapText="1"/>
      <protection/>
    </xf>
    <xf numFmtId="0" fontId="0" fillId="0" borderId="0" xfId="56" applyAlignment="1">
      <alignment horizontal="left" vertical="top" wrapText="1"/>
      <protection/>
    </xf>
    <xf numFmtId="0" fontId="17" fillId="34" borderId="0" xfId="56" applyFont="1" applyFill="1" applyBorder="1" applyAlignment="1">
      <alignment horizontal="left" vertical="top" wrapText="1"/>
      <protection/>
    </xf>
    <xf numFmtId="0" fontId="16" fillId="34" borderId="0" xfId="56" applyFont="1" applyFill="1" applyBorder="1" applyAlignment="1">
      <alignment horizontal="left" vertical="top" wrapText="1"/>
      <protection/>
    </xf>
    <xf numFmtId="0" fontId="34" fillId="0" borderId="0" xfId="0" applyFont="1" applyAlignment="1">
      <alignment wrapText="1"/>
    </xf>
    <xf numFmtId="4" fontId="5" fillId="35" borderId="30" xfId="0" applyNumberFormat="1" applyFont="1" applyFill="1" applyBorder="1" applyAlignment="1">
      <alignment horizontal="center" vertical="center"/>
    </xf>
    <xf numFmtId="4" fontId="11" fillId="35" borderId="0" xfId="56" applyNumberFormat="1" applyFont="1" applyFill="1" applyBorder="1" applyAlignment="1">
      <alignment horizontal="right"/>
      <protection/>
    </xf>
  </cellXfs>
  <cellStyles count="7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omma0 2" xfId="34"/>
    <cellStyle name="Currency [0]_DELO1" xfId="35"/>
    <cellStyle name="Currency_1 zadr`evalnik " xfId="36"/>
    <cellStyle name="Currency0" xfId="37"/>
    <cellStyle name="Currency0 2" xfId="38"/>
    <cellStyle name="Date" xfId="39"/>
    <cellStyle name="Date 2" xfId="40"/>
    <cellStyle name="Dobro" xfId="41"/>
    <cellStyle name="Fixed" xfId="42"/>
    <cellStyle name="Fixed 2" xfId="43"/>
    <cellStyle name="Heading 1" xfId="44"/>
    <cellStyle name="Heading 1 2" xfId="45"/>
    <cellStyle name="Heading 2" xfId="46"/>
    <cellStyle name="Heading 2 2" xfId="47"/>
    <cellStyle name="Hyperlink" xfId="48"/>
    <cellStyle name="Izhod" xfId="49"/>
    <cellStyle name="Naslov" xfId="50"/>
    <cellStyle name="Naslov 1" xfId="51"/>
    <cellStyle name="Naslov 2" xfId="52"/>
    <cellStyle name="Naslov 3" xfId="53"/>
    <cellStyle name="Naslov 4" xfId="54"/>
    <cellStyle name="Navadno 2" xfId="55"/>
    <cellStyle name="Navadno 2 2" xfId="56"/>
    <cellStyle name="Navadno 2 4" xfId="57"/>
    <cellStyle name="Navadno 3" xfId="58"/>
    <cellStyle name="Navadno 4" xfId="59"/>
    <cellStyle name="Navadno_Žiri_Goropeke_predračun_4_VOZIŠČE" xfId="60"/>
    <cellStyle name="Nevtralno" xfId="61"/>
    <cellStyle name="Normal_1 zadr`evalnik " xfId="62"/>
    <cellStyle name="Followed Hyperlink" xfId="63"/>
    <cellStyle name="Percent" xfId="64"/>
    <cellStyle name="Opomba" xfId="65"/>
    <cellStyle name="Opozorilo" xfId="66"/>
    <cellStyle name="Percent_1 zadr`evalnik " xfId="67"/>
    <cellStyle name="Pojasnjevalno besedilo" xfId="68"/>
    <cellStyle name="Poudarek1" xfId="69"/>
    <cellStyle name="Poudarek2" xfId="70"/>
    <cellStyle name="Poudarek3" xfId="71"/>
    <cellStyle name="Poudarek4" xfId="72"/>
    <cellStyle name="Poudarek5" xfId="73"/>
    <cellStyle name="Poudarek6" xfId="74"/>
    <cellStyle name="Povezana celica" xfId="75"/>
    <cellStyle name="Preveri celico" xfId="76"/>
    <cellStyle name="Računanje" xfId="77"/>
    <cellStyle name="Slabo" xfId="78"/>
    <cellStyle name="Total" xfId="79"/>
    <cellStyle name="Total 2" xfId="80"/>
    <cellStyle name="Currency" xfId="81"/>
    <cellStyle name="Currency [0]" xfId="82"/>
    <cellStyle name="Comma" xfId="83"/>
    <cellStyle name="Comma [0]" xfId="84"/>
    <cellStyle name="Vnos" xfId="85"/>
    <cellStyle name="Vsota" xfId="86"/>
  </cellStyles>
  <dxfs count="9">
    <dxf>
      <font>
        <color indexed="9"/>
      </font>
      <fill>
        <patternFill>
          <bgColor indexed="9"/>
        </patternFill>
      </fill>
    </dxf>
    <dxf>
      <font>
        <color indexed="9"/>
      </font>
    </dxf>
    <dxf>
      <font>
        <color indexed="9"/>
      </font>
    </dxf>
    <dxf>
      <font>
        <color indexed="9"/>
      </font>
    </dxf>
    <dxf>
      <font>
        <color indexed="9"/>
      </font>
    </dxf>
    <dxf>
      <font>
        <color indexed="9"/>
      </font>
      <fill>
        <patternFill>
          <bgColor indexed="9"/>
        </patternFill>
      </fill>
    </dxf>
    <dxf>
      <font>
        <color indexed="9"/>
      </font>
    </dxf>
    <dxf>
      <font>
        <color rgb="FFFFFFFF"/>
      </font>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162"/>
  <sheetViews>
    <sheetView showGridLines="0" view="pageBreakPreview" zoomScaleSheetLayoutView="100" zoomScalePageLayoutView="70" workbookViewId="0" topLeftCell="A1">
      <selection activeCell="E18" sqref="E18"/>
    </sheetView>
  </sheetViews>
  <sheetFormatPr defaultColWidth="8.75390625" defaultRowHeight="15.75"/>
  <cols>
    <col min="1" max="1" width="8.375" style="1" customWidth="1"/>
    <col min="2" max="2" width="34.25390625" style="2" customWidth="1"/>
    <col min="3" max="3" width="21.50390625" style="8" customWidth="1"/>
    <col min="4" max="4" width="11.75390625" style="8" customWidth="1"/>
    <col min="5" max="5" width="14.375" style="56" customWidth="1"/>
    <col min="6" max="6" width="9.875" style="56" customWidth="1"/>
    <col min="7" max="7" width="18.125" style="28" customWidth="1"/>
    <col min="8" max="9" width="8.75390625" style="1" customWidth="1"/>
    <col min="10" max="16384" width="8.75390625" style="1" customWidth="1"/>
  </cols>
  <sheetData>
    <row r="1" spans="2:7" ht="38.25">
      <c r="B1" s="59" t="s">
        <v>11</v>
      </c>
      <c r="C1" s="27"/>
      <c r="D1" s="27"/>
      <c r="E1" s="30"/>
      <c r="F1" s="30"/>
      <c r="G1" s="26"/>
    </row>
    <row r="2" spans="1:7" ht="15" customHeight="1">
      <c r="A2" s="29"/>
      <c r="B2" s="18"/>
      <c r="C2" s="27"/>
      <c r="D2" s="27"/>
      <c r="E2" s="30"/>
      <c r="F2" s="30"/>
      <c r="G2" s="26"/>
    </row>
    <row r="3" spans="1:7" ht="15" customHeight="1">
      <c r="A3" s="18" t="s">
        <v>12</v>
      </c>
      <c r="B3" s="15"/>
      <c r="C3" s="27"/>
      <c r="D3" s="27"/>
      <c r="E3" s="30"/>
      <c r="F3" s="30"/>
      <c r="G3" s="26"/>
    </row>
    <row r="4" spans="2:7" ht="15" customHeight="1">
      <c r="B4" s="15"/>
      <c r="C4" s="27"/>
      <c r="D4" s="27"/>
      <c r="E4" s="30"/>
      <c r="F4" s="30"/>
      <c r="G4" s="26"/>
    </row>
    <row r="5" spans="1:7" ht="15" customHeight="1">
      <c r="A5" s="17"/>
      <c r="B5" s="15"/>
      <c r="C5" s="27"/>
      <c r="D5" s="27"/>
      <c r="E5" s="30"/>
      <c r="F5" s="30"/>
      <c r="G5" s="26"/>
    </row>
    <row r="6" spans="1:9" s="9" customFormat="1" ht="17.25" customHeight="1">
      <c r="A6" s="746" t="s">
        <v>8</v>
      </c>
      <c r="B6" s="746"/>
      <c r="C6" s="746"/>
      <c r="D6" s="746"/>
      <c r="E6" s="746"/>
      <c r="F6" s="746"/>
      <c r="G6" s="746"/>
      <c r="H6" s="19"/>
      <c r="I6" s="19"/>
    </row>
    <row r="7" spans="1:9" s="9" customFormat="1" ht="17.25" customHeight="1">
      <c r="A7" s="20"/>
      <c r="B7" s="20"/>
      <c r="C7" s="67" t="s">
        <v>30</v>
      </c>
      <c r="D7" s="20"/>
      <c r="E7" s="20"/>
      <c r="F7" s="20"/>
      <c r="G7" s="20"/>
      <c r="H7" s="19"/>
      <c r="I7" s="19"/>
    </row>
    <row r="8" spans="1:9" s="9" customFormat="1" ht="17.25" customHeight="1">
      <c r="A8" s="20"/>
      <c r="B8" s="20"/>
      <c r="C8" s="20"/>
      <c r="D8" s="20"/>
      <c r="E8" s="20"/>
      <c r="F8" s="20"/>
      <c r="G8" s="20"/>
      <c r="H8" s="19"/>
      <c r="I8" s="19"/>
    </row>
    <row r="9" spans="1:9" s="9" customFormat="1" ht="17.25" customHeight="1">
      <c r="A9" s="19"/>
      <c r="B9" s="20"/>
      <c r="C9" s="21"/>
      <c r="D9" s="21"/>
      <c r="E9" s="31"/>
      <c r="F9" s="31"/>
      <c r="G9" s="32"/>
      <c r="H9" s="19"/>
      <c r="I9" s="19"/>
    </row>
    <row r="10" spans="1:9" s="38" customFormat="1" ht="17.25" customHeight="1">
      <c r="A10" s="34" t="s">
        <v>22</v>
      </c>
      <c r="B10" s="35" t="s">
        <v>0</v>
      </c>
      <c r="C10" s="66" t="s">
        <v>4</v>
      </c>
      <c r="D10" s="36" t="s">
        <v>1</v>
      </c>
      <c r="E10" s="37" t="s">
        <v>2</v>
      </c>
      <c r="F10" s="69" t="s">
        <v>3</v>
      </c>
      <c r="G10" s="70" t="s">
        <v>5</v>
      </c>
      <c r="H10" s="33"/>
      <c r="I10" s="33"/>
    </row>
    <row r="11" spans="1:9" s="41" customFormat="1" ht="16.5" customHeight="1">
      <c r="A11" s="63" t="s">
        <v>15</v>
      </c>
      <c r="B11" s="64" t="s">
        <v>13</v>
      </c>
      <c r="C11" s="65" t="s">
        <v>9</v>
      </c>
      <c r="D11" s="60" t="s">
        <v>10</v>
      </c>
      <c r="E11" s="591">
        <f>'2.1 NADVOZ REKAP'!D18</f>
        <v>0</v>
      </c>
      <c r="F11" s="592">
        <f>E11*0.22</f>
        <v>0</v>
      </c>
      <c r="G11" s="593">
        <f aca="true" t="shared" si="0" ref="G11:G16">SUM(E11:F11)</f>
        <v>0</v>
      </c>
      <c r="H11" s="40"/>
      <c r="I11" s="39"/>
    </row>
    <row r="12" spans="1:9" s="41" customFormat="1" ht="16.5" customHeight="1">
      <c r="A12" s="735" t="s">
        <v>16</v>
      </c>
      <c r="B12" s="736" t="s">
        <v>14</v>
      </c>
      <c r="C12" s="737" t="s">
        <v>6</v>
      </c>
      <c r="D12" s="738" t="s">
        <v>23</v>
      </c>
      <c r="E12" s="739">
        <f>'2.2 CESTA'!G17</f>
        <v>0</v>
      </c>
      <c r="F12" s="61">
        <f>'2.2 CESTA'!G19</f>
        <v>0</v>
      </c>
      <c r="G12" s="62">
        <f t="shared" si="0"/>
        <v>0</v>
      </c>
      <c r="H12" s="40"/>
      <c r="I12" s="39"/>
    </row>
    <row r="13" spans="1:9" s="41" customFormat="1" ht="16.5" customHeight="1">
      <c r="A13" s="735" t="s">
        <v>294</v>
      </c>
      <c r="B13" s="740" t="s">
        <v>29</v>
      </c>
      <c r="C13" s="737" t="s">
        <v>6</v>
      </c>
      <c r="D13" s="738" t="s">
        <v>23</v>
      </c>
      <c r="E13" s="739">
        <f>'2.2.1 DEVIACIJA'!G16</f>
        <v>0</v>
      </c>
      <c r="F13" s="61">
        <f aca="true" t="shared" si="1" ref="F13:F18">E13*0.22</f>
        <v>0</v>
      </c>
      <c r="G13" s="62">
        <f t="shared" si="0"/>
        <v>0</v>
      </c>
      <c r="H13" s="40"/>
      <c r="I13" s="39"/>
    </row>
    <row r="14" spans="1:9" s="41" customFormat="1" ht="40.5" customHeight="1">
      <c r="A14" s="735" t="s">
        <v>18</v>
      </c>
      <c r="B14" s="736" t="s">
        <v>17</v>
      </c>
      <c r="C14" s="737" t="s">
        <v>27</v>
      </c>
      <c r="D14" s="738" t="s">
        <v>26</v>
      </c>
      <c r="E14" s="739">
        <f>'3.1-SŽ-SVTK'!G13</f>
        <v>0</v>
      </c>
      <c r="F14" s="61">
        <f t="shared" si="1"/>
        <v>0</v>
      </c>
      <c r="G14" s="62">
        <f t="shared" si="0"/>
        <v>0</v>
      </c>
      <c r="H14" s="40"/>
      <c r="I14" s="42"/>
    </row>
    <row r="15" spans="1:9" s="41" customFormat="1" ht="16.5" customHeight="1">
      <c r="A15" s="735" t="s">
        <v>28</v>
      </c>
      <c r="B15" s="736" t="s">
        <v>21</v>
      </c>
      <c r="C15" s="737" t="s">
        <v>791</v>
      </c>
      <c r="D15" s="738" t="s">
        <v>24</v>
      </c>
      <c r="E15" s="739">
        <f>'3.2-VOZNA MREŽA'!G13</f>
        <v>0</v>
      </c>
      <c r="F15" s="61">
        <f t="shared" si="1"/>
        <v>0</v>
      </c>
      <c r="G15" s="62">
        <f>SUM(E15:F15)</f>
        <v>0</v>
      </c>
      <c r="H15" s="40"/>
      <c r="I15" s="58"/>
    </row>
    <row r="16" spans="1:9" s="41" customFormat="1" ht="41.25" customHeight="1">
      <c r="A16" s="735" t="s">
        <v>19</v>
      </c>
      <c r="B16" s="741" t="s">
        <v>20</v>
      </c>
      <c r="C16" s="742" t="s">
        <v>27</v>
      </c>
      <c r="D16" s="743" t="s">
        <v>25</v>
      </c>
      <c r="E16" s="744">
        <f>'3.3 REKAP-TK'!D18</f>
        <v>0</v>
      </c>
      <c r="F16" s="61">
        <f t="shared" si="1"/>
        <v>0</v>
      </c>
      <c r="G16" s="62">
        <f t="shared" si="0"/>
        <v>0</v>
      </c>
      <c r="H16" s="40"/>
      <c r="I16" s="39"/>
    </row>
    <row r="17" spans="1:9" s="41" customFormat="1" ht="41.25" customHeight="1">
      <c r="A17" s="735" t="s">
        <v>611</v>
      </c>
      <c r="B17" s="736" t="s">
        <v>627</v>
      </c>
      <c r="C17" s="737" t="s">
        <v>612</v>
      </c>
      <c r="D17" s="738" t="s">
        <v>613</v>
      </c>
      <c r="E17" s="769">
        <f>'11.10 ŽELEZNIŠKI PROMET'!G10+'11.10 ŽELEZNIŠKI PROMET'!G9</f>
        <v>0</v>
      </c>
      <c r="F17" s="61">
        <f t="shared" si="1"/>
        <v>0</v>
      </c>
      <c r="G17" s="62">
        <f>SUM(E17:F17)</f>
        <v>0</v>
      </c>
      <c r="H17" s="40"/>
      <c r="I17" s="39"/>
    </row>
    <row r="18" spans="1:9" s="41" customFormat="1" ht="16.5" customHeight="1">
      <c r="A18" s="735" t="s">
        <v>614</v>
      </c>
      <c r="B18" s="736" t="s">
        <v>615</v>
      </c>
      <c r="C18" s="737" t="s">
        <v>616</v>
      </c>
      <c r="D18" s="745" t="s">
        <v>617</v>
      </c>
      <c r="E18" s="739">
        <f>'11.12-ZAŠČITA -BLODEČI TOKOVI'!G9</f>
        <v>0</v>
      </c>
      <c r="F18" s="61">
        <f t="shared" si="1"/>
        <v>0</v>
      </c>
      <c r="G18" s="62">
        <f>SUM(E18:F18)</f>
        <v>0</v>
      </c>
      <c r="H18" s="40"/>
      <c r="I18" s="39"/>
    </row>
    <row r="19" spans="1:9" s="41" customFormat="1" ht="17.25" customHeight="1">
      <c r="A19" s="43"/>
      <c r="B19" s="44"/>
      <c r="C19" s="45"/>
      <c r="D19" s="45"/>
      <c r="E19" s="46"/>
      <c r="F19" s="46"/>
      <c r="G19" s="46"/>
      <c r="H19" s="40"/>
      <c r="I19" s="39"/>
    </row>
    <row r="20" spans="1:9" s="50" customFormat="1" ht="17.25" customHeight="1">
      <c r="A20" s="47"/>
      <c r="B20" s="48"/>
      <c r="C20" s="49"/>
      <c r="D20" s="49"/>
      <c r="E20" s="590"/>
      <c r="F20" s="68" t="s">
        <v>7</v>
      </c>
      <c r="G20" s="57">
        <f>SUM(G11:G18)</f>
        <v>0</v>
      </c>
      <c r="H20" s="47"/>
      <c r="I20" s="47"/>
    </row>
    <row r="21" spans="1:9" ht="17.25" customHeight="1">
      <c r="A21" s="14"/>
      <c r="B21" s="15"/>
      <c r="C21" s="16"/>
      <c r="D21" s="16"/>
      <c r="E21" s="30"/>
      <c r="F21" s="30"/>
      <c r="G21" s="26"/>
      <c r="H21" s="14"/>
      <c r="I21" s="14"/>
    </row>
    <row r="22" spans="1:9" ht="17.25" customHeight="1">
      <c r="A22" s="198"/>
      <c r="B22" s="15"/>
      <c r="C22" s="16"/>
      <c r="D22" s="16"/>
      <c r="E22" s="30"/>
      <c r="F22" s="30"/>
      <c r="G22" s="26"/>
      <c r="H22" s="14"/>
      <c r="I22" s="14"/>
    </row>
    <row r="23" spans="1:9" ht="17.25" customHeight="1">
      <c r="A23" s="14"/>
      <c r="B23" s="15"/>
      <c r="C23" s="16"/>
      <c r="D23" s="16"/>
      <c r="E23" s="30"/>
      <c r="F23" s="30"/>
      <c r="G23" s="26"/>
      <c r="H23" s="14"/>
      <c r="I23" s="14"/>
    </row>
    <row r="24" spans="2:9" ht="17.25" customHeight="1">
      <c r="B24" s="51"/>
      <c r="C24" s="16"/>
      <c r="D24" s="16"/>
      <c r="E24" s="30"/>
      <c r="F24" s="30"/>
      <c r="G24" s="30"/>
      <c r="H24" s="14"/>
      <c r="I24" s="14"/>
    </row>
    <row r="25" spans="1:9" ht="17.25" customHeight="1">
      <c r="A25" s="25"/>
      <c r="B25" s="15"/>
      <c r="C25" s="16"/>
      <c r="D25" s="16"/>
      <c r="E25" s="30"/>
      <c r="F25" s="30"/>
      <c r="G25" s="26"/>
      <c r="H25" s="14"/>
      <c r="I25" s="14"/>
    </row>
    <row r="26" spans="1:9" ht="17.25" customHeight="1">
      <c r="A26" s="25"/>
      <c r="B26" s="15"/>
      <c r="C26" s="16"/>
      <c r="D26" s="16"/>
      <c r="E26" s="30"/>
      <c r="F26" s="30"/>
      <c r="G26" s="26"/>
      <c r="H26" s="14"/>
      <c r="I26" s="14"/>
    </row>
    <row r="27" spans="1:7" ht="17.25" customHeight="1">
      <c r="A27" s="747"/>
      <c r="B27" s="747"/>
      <c r="C27" s="747"/>
      <c r="D27" s="747"/>
      <c r="E27" s="747"/>
      <c r="F27" s="747"/>
      <c r="G27" s="747"/>
    </row>
    <row r="28" spans="1:9" ht="17.25" customHeight="1">
      <c r="A28" s="14"/>
      <c r="B28" s="15"/>
      <c r="C28" s="16"/>
      <c r="D28" s="16"/>
      <c r="E28" s="30"/>
      <c r="F28" s="30"/>
      <c r="G28" s="26"/>
      <c r="H28" s="14"/>
      <c r="I28" s="14"/>
    </row>
    <row r="29" spans="1:9" ht="11.25">
      <c r="A29" s="14"/>
      <c r="B29" s="15"/>
      <c r="C29" s="16"/>
      <c r="D29" s="16"/>
      <c r="E29" s="30"/>
      <c r="F29" s="30"/>
      <c r="G29" s="26"/>
      <c r="H29" s="14"/>
      <c r="I29" s="14"/>
    </row>
    <row r="30" spans="1:9" ht="11.25">
      <c r="A30" s="14"/>
      <c r="B30" s="15"/>
      <c r="C30" s="16"/>
      <c r="D30" s="16"/>
      <c r="E30" s="30"/>
      <c r="F30" s="30"/>
      <c r="G30" s="26"/>
      <c r="H30" s="14"/>
      <c r="I30" s="14"/>
    </row>
    <row r="31" spans="1:9" ht="11.25">
      <c r="A31" s="14"/>
      <c r="B31" s="15"/>
      <c r="C31" s="16"/>
      <c r="D31" s="16"/>
      <c r="E31" s="30"/>
      <c r="F31" s="30"/>
      <c r="G31" s="26"/>
      <c r="H31" s="14"/>
      <c r="I31" s="14"/>
    </row>
    <row r="32" spans="1:9" ht="11.25">
      <c r="A32" s="14"/>
      <c r="B32" s="15"/>
      <c r="C32" s="16"/>
      <c r="D32" s="16"/>
      <c r="E32" s="30"/>
      <c r="F32" s="30"/>
      <c r="G32" s="26"/>
      <c r="H32" s="14"/>
      <c r="I32" s="14"/>
    </row>
    <row r="33" spans="1:9" ht="11.25">
      <c r="A33" s="14"/>
      <c r="B33" s="15"/>
      <c r="C33" s="16"/>
      <c r="D33" s="16"/>
      <c r="E33" s="30"/>
      <c r="F33" s="30"/>
      <c r="G33" s="26"/>
      <c r="H33" s="14"/>
      <c r="I33" s="14"/>
    </row>
    <row r="34" spans="1:9" ht="11.25">
      <c r="A34" s="14"/>
      <c r="B34" s="15"/>
      <c r="C34" s="16"/>
      <c r="D34" s="16"/>
      <c r="E34" s="30"/>
      <c r="F34" s="30"/>
      <c r="G34" s="26"/>
      <c r="H34" s="14"/>
      <c r="I34" s="14"/>
    </row>
    <row r="35" spans="1:9" ht="11.25">
      <c r="A35" s="14"/>
      <c r="B35" s="15"/>
      <c r="C35" s="16"/>
      <c r="D35" s="16"/>
      <c r="E35" s="30"/>
      <c r="F35" s="30"/>
      <c r="G35" s="26"/>
      <c r="H35" s="14"/>
      <c r="I35" s="14"/>
    </row>
    <row r="36" spans="1:9" ht="11.25">
      <c r="A36" s="14"/>
      <c r="B36" s="15"/>
      <c r="C36" s="16"/>
      <c r="D36" s="16"/>
      <c r="E36" s="30"/>
      <c r="F36" s="30"/>
      <c r="G36" s="26"/>
      <c r="H36" s="14"/>
      <c r="I36" s="14"/>
    </row>
    <row r="37" spans="1:9" ht="11.25">
      <c r="A37" s="14"/>
      <c r="B37" s="15"/>
      <c r="C37" s="16"/>
      <c r="D37" s="16"/>
      <c r="E37" s="30"/>
      <c r="F37" s="30"/>
      <c r="G37" s="26"/>
      <c r="H37" s="14"/>
      <c r="I37" s="14"/>
    </row>
    <row r="38" spans="1:9" ht="11.25">
      <c r="A38" s="14"/>
      <c r="B38" s="15"/>
      <c r="C38" s="16"/>
      <c r="D38" s="16"/>
      <c r="E38" s="30"/>
      <c r="F38" s="30"/>
      <c r="G38" s="26"/>
      <c r="H38" s="14"/>
      <c r="I38" s="14"/>
    </row>
    <row r="39" spans="1:9" ht="11.25">
      <c r="A39" s="14"/>
      <c r="B39" s="15"/>
      <c r="C39" s="16"/>
      <c r="D39" s="16"/>
      <c r="E39" s="30"/>
      <c r="F39" s="30"/>
      <c r="G39" s="26"/>
      <c r="H39" s="14"/>
      <c r="I39" s="14"/>
    </row>
    <row r="40" spans="1:9" ht="11.25">
      <c r="A40" s="14"/>
      <c r="B40" s="15"/>
      <c r="C40" s="16"/>
      <c r="D40" s="16"/>
      <c r="E40" s="30"/>
      <c r="F40" s="30"/>
      <c r="G40" s="26"/>
      <c r="H40" s="14"/>
      <c r="I40" s="14"/>
    </row>
    <row r="41" spans="1:9" ht="11.25">
      <c r="A41" s="14"/>
      <c r="B41" s="15"/>
      <c r="C41" s="16"/>
      <c r="D41" s="16"/>
      <c r="E41" s="30"/>
      <c r="F41" s="30"/>
      <c r="G41" s="26"/>
      <c r="H41" s="14"/>
      <c r="I41" s="14"/>
    </row>
    <row r="42" spans="1:9" ht="11.25">
      <c r="A42" s="14"/>
      <c r="B42" s="15"/>
      <c r="C42" s="16"/>
      <c r="D42" s="16"/>
      <c r="E42" s="30"/>
      <c r="F42" s="30"/>
      <c r="G42" s="26"/>
      <c r="H42" s="14"/>
      <c r="I42" s="14"/>
    </row>
    <row r="43" spans="1:9" ht="11.25">
      <c r="A43" s="14"/>
      <c r="B43" s="15"/>
      <c r="C43" s="16"/>
      <c r="D43" s="16"/>
      <c r="E43" s="30"/>
      <c r="F43" s="30"/>
      <c r="G43" s="26"/>
      <c r="H43" s="14"/>
      <c r="I43" s="14"/>
    </row>
    <row r="44" spans="1:9" ht="11.25">
      <c r="A44" s="14"/>
      <c r="B44" s="15"/>
      <c r="C44" s="16"/>
      <c r="D44" s="16"/>
      <c r="E44" s="30"/>
      <c r="F44" s="30"/>
      <c r="G44" s="26"/>
      <c r="H44" s="14"/>
      <c r="I44" s="14"/>
    </row>
    <row r="45" spans="1:9" ht="11.25">
      <c r="A45" s="14"/>
      <c r="B45" s="15"/>
      <c r="C45" s="16"/>
      <c r="D45" s="16"/>
      <c r="E45" s="30"/>
      <c r="F45" s="30"/>
      <c r="G45" s="26"/>
      <c r="H45" s="14"/>
      <c r="I45" s="14"/>
    </row>
    <row r="46" spans="1:9" ht="11.25">
      <c r="A46" s="14"/>
      <c r="B46" s="15"/>
      <c r="C46" s="16"/>
      <c r="D46" s="16"/>
      <c r="E46" s="30"/>
      <c r="F46" s="30"/>
      <c r="G46" s="26"/>
      <c r="H46" s="14"/>
      <c r="I46" s="14"/>
    </row>
    <row r="47" spans="1:9" ht="11.25">
      <c r="A47" s="14"/>
      <c r="B47" s="15"/>
      <c r="C47" s="16"/>
      <c r="D47" s="16"/>
      <c r="E47" s="30"/>
      <c r="F47" s="30"/>
      <c r="G47" s="26"/>
      <c r="H47" s="14"/>
      <c r="I47" s="14"/>
    </row>
    <row r="48" spans="1:9" ht="11.25">
      <c r="A48" s="14"/>
      <c r="B48" s="15"/>
      <c r="C48" s="16"/>
      <c r="D48" s="16"/>
      <c r="E48" s="30"/>
      <c r="F48" s="30"/>
      <c r="G48" s="26"/>
      <c r="H48" s="14"/>
      <c r="I48" s="14"/>
    </row>
    <row r="49" spans="1:9" ht="11.25">
      <c r="A49" s="14"/>
      <c r="B49" s="15"/>
      <c r="C49" s="16"/>
      <c r="D49" s="16"/>
      <c r="E49" s="30"/>
      <c r="F49" s="30"/>
      <c r="G49" s="26"/>
      <c r="H49" s="14"/>
      <c r="I49" s="14"/>
    </row>
    <row r="50" spans="1:9" ht="11.25">
      <c r="A50" s="14"/>
      <c r="B50" s="15"/>
      <c r="C50" s="16"/>
      <c r="D50" s="16"/>
      <c r="E50" s="30"/>
      <c r="F50" s="30"/>
      <c r="G50" s="26"/>
      <c r="H50" s="14"/>
      <c r="I50" s="14"/>
    </row>
    <row r="51" spans="1:9" ht="11.25">
      <c r="A51" s="14"/>
      <c r="B51" s="15"/>
      <c r="C51" s="16"/>
      <c r="D51" s="16"/>
      <c r="E51" s="30"/>
      <c r="F51" s="30"/>
      <c r="G51" s="26"/>
      <c r="H51" s="14"/>
      <c r="I51" s="14"/>
    </row>
    <row r="52" spans="1:9" ht="11.25">
      <c r="A52" s="14"/>
      <c r="B52" s="15"/>
      <c r="C52" s="16"/>
      <c r="D52" s="16"/>
      <c r="E52" s="30"/>
      <c r="F52" s="30"/>
      <c r="G52" s="26"/>
      <c r="H52" s="14"/>
      <c r="I52" s="14"/>
    </row>
    <row r="53" spans="1:9" ht="11.25">
      <c r="A53" s="14"/>
      <c r="B53" s="15"/>
      <c r="C53" s="16"/>
      <c r="D53" s="16"/>
      <c r="E53" s="30"/>
      <c r="F53" s="30"/>
      <c r="G53" s="26"/>
      <c r="H53" s="14"/>
      <c r="I53" s="14"/>
    </row>
    <row r="54" spans="1:9" ht="11.25">
      <c r="A54" s="14"/>
      <c r="B54" s="15"/>
      <c r="C54" s="16"/>
      <c r="D54" s="16"/>
      <c r="E54" s="30"/>
      <c r="F54" s="30"/>
      <c r="G54" s="26"/>
      <c r="H54" s="14"/>
      <c r="I54" s="14"/>
    </row>
    <row r="55" spans="1:9" ht="11.25">
      <c r="A55" s="14"/>
      <c r="B55" s="15"/>
      <c r="C55" s="16"/>
      <c r="D55" s="16"/>
      <c r="E55" s="30"/>
      <c r="F55" s="30"/>
      <c r="G55" s="26"/>
      <c r="H55" s="14"/>
      <c r="I55" s="14"/>
    </row>
    <row r="56" spans="1:9" ht="11.25">
      <c r="A56" s="14"/>
      <c r="B56" s="15"/>
      <c r="C56" s="16"/>
      <c r="D56" s="16"/>
      <c r="E56" s="30"/>
      <c r="F56" s="30"/>
      <c r="G56" s="26"/>
      <c r="H56" s="14"/>
      <c r="I56" s="14"/>
    </row>
    <row r="68" spans="2:7" s="3" customFormat="1" ht="12.75">
      <c r="B68" s="12"/>
      <c r="C68" s="13"/>
      <c r="D68" s="13"/>
      <c r="E68" s="52"/>
      <c r="F68" s="52"/>
      <c r="G68" s="53"/>
    </row>
    <row r="70" spans="2:7" s="4" customFormat="1" ht="12.75">
      <c r="B70" s="5"/>
      <c r="C70" s="7"/>
      <c r="D70" s="7"/>
      <c r="E70" s="54"/>
      <c r="F70" s="54"/>
      <c r="G70" s="55"/>
    </row>
    <row r="71" spans="3:4" ht="11.25">
      <c r="C71" s="6"/>
      <c r="D71" s="6"/>
    </row>
    <row r="84" spans="2:7" s="3" customFormat="1" ht="12.75">
      <c r="B84" s="12"/>
      <c r="C84" s="13"/>
      <c r="D84" s="13"/>
      <c r="E84" s="52"/>
      <c r="F84" s="52"/>
      <c r="G84" s="53"/>
    </row>
    <row r="86" spans="2:7" s="4" customFormat="1" ht="12.75">
      <c r="B86" s="5"/>
      <c r="C86" s="7"/>
      <c r="D86" s="7"/>
      <c r="E86" s="54"/>
      <c r="F86" s="54"/>
      <c r="G86" s="55"/>
    </row>
    <row r="87" spans="3:4" ht="11.25">
      <c r="C87" s="6"/>
      <c r="D87" s="6"/>
    </row>
    <row r="151" spans="2:7" s="3" customFormat="1" ht="12.75">
      <c r="B151" s="12"/>
      <c r="C151" s="13"/>
      <c r="D151" s="13"/>
      <c r="E151" s="52"/>
      <c r="F151" s="52"/>
      <c r="G151" s="53"/>
    </row>
    <row r="153" spans="2:7" s="4" customFormat="1" ht="12.75">
      <c r="B153" s="5"/>
      <c r="C153" s="7"/>
      <c r="D153" s="7"/>
      <c r="E153" s="54"/>
      <c r="F153" s="54"/>
      <c r="G153" s="55"/>
    </row>
    <row r="154" spans="3:4" ht="11.25">
      <c r="C154" s="6"/>
      <c r="D154" s="6"/>
    </row>
    <row r="162" spans="2:7" s="3" customFormat="1" ht="12.75">
      <c r="B162" s="12"/>
      <c r="C162" s="13"/>
      <c r="D162" s="13"/>
      <c r="E162" s="52"/>
      <c r="F162" s="52"/>
      <c r="G162" s="53"/>
    </row>
  </sheetData>
  <sheetProtection/>
  <mergeCells count="2">
    <mergeCell ref="A6:G6"/>
    <mergeCell ref="A27:G27"/>
  </mergeCells>
  <printOptions horizontalCentered="1"/>
  <pageMargins left="0.1968503937007874" right="0.3937007874015748" top="0.984251968503937" bottom="0.984251968503937" header="0.3937007874015748" footer="0.5905511811023623"/>
  <pageSetup firstPageNumber="2" useFirstPageNumber="1" horizontalDpi="600" verticalDpi="600" orientation="landscape" paperSize="9" r:id="rId1"/>
  <headerFooter alignWithMargins="0">
    <oddFooter>&amp;L&amp;K0000000211    3921.00&amp;C&amp;K000000004.2160    T2.1&amp;R&amp;K000000Str. &amp;P</oddFooter>
  </headerFooter>
</worksheet>
</file>

<file path=xl/worksheets/sheet10.xml><?xml version="1.0" encoding="utf-8"?>
<worksheet xmlns="http://schemas.openxmlformats.org/spreadsheetml/2006/main" xmlns:r="http://schemas.openxmlformats.org/officeDocument/2006/relationships">
  <sheetPr>
    <tabColor theme="7" tint="0.5999900102615356"/>
  </sheetPr>
  <dimension ref="A4:K44"/>
  <sheetViews>
    <sheetView showGridLines="0" view="pageBreakPreview" zoomScale="115" zoomScaleNormal="115" zoomScaleSheetLayoutView="115" zoomScalePageLayoutView="0" workbookViewId="0" topLeftCell="A1">
      <selection activeCell="K6" sqref="K6"/>
    </sheetView>
  </sheetViews>
  <sheetFormatPr defaultColWidth="8.75390625" defaultRowHeight="15.75"/>
  <cols>
    <col min="1" max="1" width="2.25390625" style="594" customWidth="1"/>
    <col min="2" max="2" width="6.00390625" style="610" customWidth="1"/>
    <col min="3" max="3" width="33.625" style="468" customWidth="1"/>
    <col min="4" max="4" width="4.50390625" style="469" customWidth="1"/>
    <col min="5" max="5" width="8.25390625" style="470" customWidth="1"/>
    <col min="6" max="6" width="11.25390625" style="470" customWidth="1"/>
    <col min="7" max="7" width="13.50390625" style="470" customWidth="1"/>
    <col min="8" max="8" width="8.625" style="190" customWidth="1"/>
    <col min="9" max="9" width="9.00390625" style="187" customWidth="1"/>
    <col min="10" max="16384" width="8.75390625" style="187" customWidth="1"/>
  </cols>
  <sheetData>
    <row r="1" ht="15.75" customHeight="1"/>
    <row r="2" ht="15.75" customHeight="1"/>
    <row r="3" ht="15.75" customHeight="1"/>
    <row r="4" spans="1:9" s="196" customFormat="1" ht="15.75" customHeight="1">
      <c r="A4" s="615"/>
      <c r="B4" s="615" t="s">
        <v>427</v>
      </c>
      <c r="C4" s="192"/>
      <c r="D4" s="193"/>
      <c r="E4" s="544"/>
      <c r="F4" s="544"/>
      <c r="G4" s="544"/>
      <c r="I4" s="191"/>
    </row>
    <row r="5" spans="1:9" s="478" customFormat="1" ht="15.75" customHeight="1">
      <c r="A5" s="616"/>
      <c r="B5" s="616"/>
      <c r="C5" s="545"/>
      <c r="D5" s="546"/>
      <c r="E5" s="547"/>
      <c r="F5" s="547"/>
      <c r="G5" s="547"/>
      <c r="I5" s="548"/>
    </row>
    <row r="6" spans="1:9" s="478" customFormat="1" ht="15.75" customHeight="1">
      <c r="A6" s="616"/>
      <c r="B6" s="616"/>
      <c r="C6" s="545"/>
      <c r="D6" s="546"/>
      <c r="E6" s="547"/>
      <c r="F6" s="547"/>
      <c r="G6" s="547"/>
      <c r="I6" s="548"/>
    </row>
    <row r="7" spans="1:9" s="485" customFormat="1" ht="15.75" customHeight="1">
      <c r="A7" s="617"/>
      <c r="B7" s="617" t="s">
        <v>428</v>
      </c>
      <c r="C7" s="550"/>
      <c r="D7" s="551"/>
      <c r="E7" s="552"/>
      <c r="F7" s="552"/>
      <c r="G7" s="553">
        <f>G30</f>
        <v>0</v>
      </c>
      <c r="I7" s="554"/>
    </row>
    <row r="8" spans="1:9" s="485" customFormat="1" ht="15.75" customHeight="1">
      <c r="A8" s="617"/>
      <c r="B8" s="618"/>
      <c r="C8" s="555"/>
      <c r="D8" s="555"/>
      <c r="E8" s="556"/>
      <c r="F8" s="556"/>
      <c r="G8" s="557"/>
      <c r="I8" s="554"/>
    </row>
    <row r="9" spans="1:9" s="485" customFormat="1" ht="15.75" customHeight="1" thickBot="1">
      <c r="A9" s="617"/>
      <c r="B9" s="617" t="s">
        <v>42</v>
      </c>
      <c r="C9" s="550"/>
      <c r="D9" s="551"/>
      <c r="E9" s="552"/>
      <c r="F9" s="552"/>
      <c r="G9" s="558">
        <f>SUM(G7:G8)</f>
        <v>0</v>
      </c>
      <c r="I9" s="554"/>
    </row>
    <row r="10" spans="1:9" s="485" customFormat="1" ht="15.75" customHeight="1" thickTop="1">
      <c r="A10" s="617"/>
      <c r="B10" s="617"/>
      <c r="C10" s="550"/>
      <c r="D10" s="551"/>
      <c r="E10" s="552"/>
      <c r="F10" s="552"/>
      <c r="G10" s="552"/>
      <c r="I10" s="554"/>
    </row>
    <row r="11" spans="1:9" s="485" customFormat="1" ht="15.75" customHeight="1">
      <c r="A11" s="617"/>
      <c r="B11" s="617" t="s">
        <v>429</v>
      </c>
      <c r="C11" s="550"/>
      <c r="D11" s="551"/>
      <c r="E11" s="552"/>
      <c r="F11" s="552"/>
      <c r="G11" s="553">
        <f>G9*0.22</f>
        <v>0</v>
      </c>
      <c r="I11" s="554"/>
    </row>
    <row r="12" spans="1:9" s="485" customFormat="1" ht="15.75" customHeight="1">
      <c r="A12" s="617"/>
      <c r="B12" s="618"/>
      <c r="C12" s="555"/>
      <c r="D12" s="555"/>
      <c r="E12" s="556"/>
      <c r="F12" s="556"/>
      <c r="G12" s="557"/>
      <c r="I12" s="554"/>
    </row>
    <row r="13" spans="1:9" s="485" customFormat="1" ht="15.75" customHeight="1" thickBot="1">
      <c r="A13" s="617"/>
      <c r="B13" s="617" t="s">
        <v>44</v>
      </c>
      <c r="C13" s="550"/>
      <c r="D13" s="551"/>
      <c r="E13" s="552"/>
      <c r="F13" s="552"/>
      <c r="G13" s="558">
        <f>SUM(G9:G12)</f>
        <v>0</v>
      </c>
      <c r="I13" s="554"/>
    </row>
    <row r="14" spans="1:9" s="485" customFormat="1" ht="15.75" customHeight="1" thickTop="1">
      <c r="A14" s="617"/>
      <c r="B14" s="617"/>
      <c r="C14" s="550"/>
      <c r="D14" s="551"/>
      <c r="E14" s="552"/>
      <c r="F14" s="552"/>
      <c r="G14" s="552"/>
      <c r="I14" s="554"/>
    </row>
    <row r="15" spans="1:9" s="485" customFormat="1" ht="15.75" customHeight="1">
      <c r="A15" s="617"/>
      <c r="B15" s="617"/>
      <c r="C15" s="550"/>
      <c r="D15" s="551"/>
      <c r="E15" s="552"/>
      <c r="F15" s="552"/>
      <c r="G15" s="552"/>
      <c r="I15" s="554"/>
    </row>
    <row r="16" spans="1:9" s="485" customFormat="1" ht="15.75" customHeight="1">
      <c r="A16" s="617"/>
      <c r="B16" s="617"/>
      <c r="C16" s="550"/>
      <c r="D16" s="551"/>
      <c r="E16" s="552"/>
      <c r="F16" s="552"/>
      <c r="G16" s="552"/>
      <c r="I16" s="554"/>
    </row>
    <row r="17" spans="1:9" s="485" customFormat="1" ht="15.75" customHeight="1">
      <c r="A17" s="617"/>
      <c r="B17" s="617"/>
      <c r="C17" s="550"/>
      <c r="D17" s="551"/>
      <c r="E17" s="552"/>
      <c r="F17" s="552"/>
      <c r="G17" s="552"/>
      <c r="I17" s="554"/>
    </row>
    <row r="18" spans="1:9" s="496" customFormat="1" ht="15.75" customHeight="1">
      <c r="A18" s="619"/>
      <c r="B18" s="619"/>
      <c r="C18" s="560"/>
      <c r="D18" s="561"/>
      <c r="E18" s="562"/>
      <c r="F18" s="562"/>
      <c r="G18" s="562"/>
      <c r="I18" s="563"/>
    </row>
    <row r="19" spans="1:9" s="503" customFormat="1" ht="15.75" customHeight="1">
      <c r="A19" s="620"/>
      <c r="B19" s="620"/>
      <c r="C19" s="564"/>
      <c r="D19" s="565"/>
      <c r="E19" s="566"/>
      <c r="F19" s="566"/>
      <c r="G19" s="566"/>
      <c r="H19" s="567"/>
      <c r="I19" s="568"/>
    </row>
    <row r="20" spans="1:8" s="232" customFormat="1" ht="12" customHeight="1">
      <c r="A20" s="621" t="s">
        <v>46</v>
      </c>
      <c r="B20" s="621" t="s">
        <v>47</v>
      </c>
      <c r="C20" s="569" t="s">
        <v>48</v>
      </c>
      <c r="D20" s="569" t="s">
        <v>49</v>
      </c>
      <c r="E20" s="570" t="s">
        <v>50</v>
      </c>
      <c r="F20" s="570" t="s">
        <v>51</v>
      </c>
      <c r="G20" s="570" t="s">
        <v>52</v>
      </c>
      <c r="H20" s="231"/>
    </row>
    <row r="21" spans="1:8" s="232" customFormat="1" ht="12" customHeight="1">
      <c r="A21" s="622"/>
      <c r="B21" s="622"/>
      <c r="C21" s="571"/>
      <c r="D21" s="571"/>
      <c r="E21" s="572"/>
      <c r="F21" s="572"/>
      <c r="G21" s="572"/>
      <c r="H21" s="231"/>
    </row>
    <row r="22" spans="1:9" s="204" customFormat="1" ht="12" customHeight="1">
      <c r="A22" s="617"/>
      <c r="B22" s="623" t="s">
        <v>53</v>
      </c>
      <c r="C22" s="549" t="s">
        <v>381</v>
      </c>
      <c r="D22" s="550"/>
      <c r="E22" s="573"/>
      <c r="F22" s="573"/>
      <c r="G22" s="573"/>
      <c r="H22" s="190"/>
      <c r="I22" s="194"/>
    </row>
    <row r="23" spans="1:9" s="204" customFormat="1" ht="12" customHeight="1">
      <c r="A23" s="617"/>
      <c r="B23" s="623"/>
      <c r="C23" s="549"/>
      <c r="D23" s="550"/>
      <c r="E23" s="573"/>
      <c r="F23" s="573"/>
      <c r="G23" s="573"/>
      <c r="H23" s="190"/>
      <c r="I23" s="194"/>
    </row>
    <row r="24" spans="1:9" s="204" customFormat="1" ht="22.5">
      <c r="A24" s="624">
        <v>1</v>
      </c>
      <c r="B24" s="625" t="s">
        <v>91</v>
      </c>
      <c r="C24" s="574" t="s">
        <v>383</v>
      </c>
      <c r="D24" s="575" t="s">
        <v>334</v>
      </c>
      <c r="E24" s="576">
        <v>1</v>
      </c>
      <c r="F24" s="576"/>
      <c r="G24" s="576">
        <f aca="true" t="shared" si="0" ref="G24:G29">E24*F24</f>
        <v>0</v>
      </c>
      <c r="H24" s="190"/>
      <c r="I24" s="241"/>
    </row>
    <row r="25" spans="1:9" s="204" customFormat="1" ht="45">
      <c r="A25" s="624">
        <v>2</v>
      </c>
      <c r="B25" s="625" t="s">
        <v>91</v>
      </c>
      <c r="C25" s="574" t="s">
        <v>384</v>
      </c>
      <c r="D25" s="575" t="s">
        <v>60</v>
      </c>
      <c r="E25" s="576">
        <v>6</v>
      </c>
      <c r="F25" s="576"/>
      <c r="G25" s="576">
        <f t="shared" si="0"/>
        <v>0</v>
      </c>
      <c r="H25" s="190"/>
      <c r="I25" s="241"/>
    </row>
    <row r="26" spans="1:9" s="204" customFormat="1" ht="78.75">
      <c r="A26" s="624">
        <v>3</v>
      </c>
      <c r="B26" s="625" t="s">
        <v>91</v>
      </c>
      <c r="C26" s="574" t="s">
        <v>430</v>
      </c>
      <c r="D26" s="575" t="s">
        <v>380</v>
      </c>
      <c r="E26" s="576">
        <v>610</v>
      </c>
      <c r="F26" s="576"/>
      <c r="G26" s="576">
        <f t="shared" si="0"/>
        <v>0</v>
      </c>
      <c r="H26" s="190"/>
      <c r="I26" s="241"/>
    </row>
    <row r="27" spans="1:9" s="204" customFormat="1" ht="78.75">
      <c r="A27" s="624">
        <v>4</v>
      </c>
      <c r="B27" s="625" t="s">
        <v>91</v>
      </c>
      <c r="C27" s="574" t="s">
        <v>431</v>
      </c>
      <c r="D27" s="575" t="s">
        <v>60</v>
      </c>
      <c r="E27" s="576">
        <v>1</v>
      </c>
      <c r="F27" s="576"/>
      <c r="G27" s="576">
        <f t="shared" si="0"/>
        <v>0</v>
      </c>
      <c r="H27" s="190"/>
      <c r="I27" s="241"/>
    </row>
    <row r="28" spans="1:9" s="204" customFormat="1" ht="33.75">
      <c r="A28" s="624">
        <v>5</v>
      </c>
      <c r="B28" s="625" t="s">
        <v>91</v>
      </c>
      <c r="C28" s="574" t="s">
        <v>432</v>
      </c>
      <c r="D28" s="575" t="s">
        <v>60</v>
      </c>
      <c r="E28" s="576">
        <v>1</v>
      </c>
      <c r="F28" s="576"/>
      <c r="G28" s="576">
        <f t="shared" si="0"/>
        <v>0</v>
      </c>
      <c r="H28" s="190"/>
      <c r="I28" s="241"/>
    </row>
    <row r="29" spans="1:9" s="204" customFormat="1" ht="22.5">
      <c r="A29" s="624">
        <v>6</v>
      </c>
      <c r="B29" s="625" t="s">
        <v>91</v>
      </c>
      <c r="C29" s="574" t="s">
        <v>433</v>
      </c>
      <c r="D29" s="575" t="s">
        <v>434</v>
      </c>
      <c r="E29" s="576">
        <v>2</v>
      </c>
      <c r="F29" s="576"/>
      <c r="G29" s="576">
        <f t="shared" si="0"/>
        <v>0</v>
      </c>
      <c r="H29" s="190"/>
      <c r="I29" s="241"/>
    </row>
    <row r="30" spans="1:11" s="204" customFormat="1" ht="12" customHeight="1">
      <c r="A30" s="626"/>
      <c r="B30" s="627"/>
      <c r="C30" s="577" t="s">
        <v>42</v>
      </c>
      <c r="D30" s="578"/>
      <c r="E30" s="579"/>
      <c r="F30" s="579"/>
      <c r="G30" s="580">
        <f>SUM(G24:G29)</f>
        <v>0</v>
      </c>
      <c r="H30" s="190"/>
      <c r="I30" s="518"/>
      <c r="J30" s="519"/>
      <c r="K30" s="519"/>
    </row>
    <row r="31" spans="1:9" s="204" customFormat="1" ht="12" customHeight="1">
      <c r="A31" s="628"/>
      <c r="B31" s="629"/>
      <c r="C31" s="581"/>
      <c r="D31" s="582"/>
      <c r="E31" s="583"/>
      <c r="F31" s="583"/>
      <c r="G31" s="573"/>
      <c r="H31" s="190"/>
      <c r="I31" s="194"/>
    </row>
    <row r="32" spans="1:7" ht="12" customHeight="1">
      <c r="A32" s="619"/>
      <c r="B32" s="630"/>
      <c r="C32" s="584"/>
      <c r="D32" s="585"/>
      <c r="E32" s="586"/>
      <c r="F32" s="586"/>
      <c r="G32" s="586"/>
    </row>
    <row r="33" spans="1:7" ht="12" customHeight="1">
      <c r="A33" s="631"/>
      <c r="B33" s="622"/>
      <c r="C33" s="584"/>
      <c r="D33" s="585"/>
      <c r="E33" s="586"/>
      <c r="F33" s="586"/>
      <c r="G33" s="586"/>
    </row>
    <row r="34" spans="1:7" ht="11.25">
      <c r="A34" s="631"/>
      <c r="B34" s="622"/>
      <c r="C34" s="559"/>
      <c r="D34" s="585"/>
      <c r="E34" s="586"/>
      <c r="F34" s="586"/>
      <c r="G34" s="586"/>
    </row>
    <row r="35" spans="1:7" ht="11.25">
      <c r="A35" s="631"/>
      <c r="B35" s="622"/>
      <c r="C35" s="584"/>
      <c r="D35" s="585"/>
      <c r="E35" s="586"/>
      <c r="F35" s="586"/>
      <c r="G35" s="586"/>
    </row>
    <row r="36" spans="1:7" ht="11.25">
      <c r="A36" s="631"/>
      <c r="B36" s="622"/>
      <c r="C36" s="584"/>
      <c r="D36" s="585"/>
      <c r="E36" s="586"/>
      <c r="F36" s="586"/>
      <c r="G36" s="586"/>
    </row>
    <row r="37" spans="1:7" ht="11.25">
      <c r="A37" s="619"/>
      <c r="B37" s="622"/>
      <c r="C37" s="559"/>
      <c r="D37" s="585"/>
      <c r="E37" s="586"/>
      <c r="F37" s="586"/>
      <c r="G37" s="586"/>
    </row>
    <row r="38" spans="1:7" ht="11.25">
      <c r="A38" s="631"/>
      <c r="B38" s="622"/>
      <c r="C38" s="584"/>
      <c r="D38" s="585"/>
      <c r="E38" s="586"/>
      <c r="F38" s="586"/>
      <c r="G38" s="586"/>
    </row>
    <row r="39" spans="1:7" ht="11.25">
      <c r="A39" s="619"/>
      <c r="B39" s="630"/>
      <c r="C39" s="584"/>
      <c r="D39" s="585"/>
      <c r="E39" s="586"/>
      <c r="F39" s="586"/>
      <c r="G39" s="586"/>
    </row>
    <row r="40" spans="1:7" ht="11.25">
      <c r="A40" s="631"/>
      <c r="B40" s="622"/>
      <c r="C40" s="584"/>
      <c r="D40" s="585"/>
      <c r="E40" s="586"/>
      <c r="F40" s="586"/>
      <c r="G40" s="586"/>
    </row>
    <row r="41" spans="1:7" ht="11.25">
      <c r="A41" s="631"/>
      <c r="B41" s="622"/>
      <c r="C41" s="584"/>
      <c r="D41" s="585"/>
      <c r="E41" s="586"/>
      <c r="F41" s="586"/>
      <c r="G41" s="586"/>
    </row>
    <row r="42" spans="1:11" s="190" customFormat="1" ht="11.25">
      <c r="A42" s="631"/>
      <c r="B42" s="622"/>
      <c r="C42" s="584"/>
      <c r="D42" s="585"/>
      <c r="E42" s="586"/>
      <c r="F42" s="586"/>
      <c r="G42" s="586"/>
      <c r="I42" s="187"/>
      <c r="J42" s="187"/>
      <c r="K42" s="187"/>
    </row>
    <row r="43" spans="1:11" s="190" customFormat="1" ht="11.25">
      <c r="A43" s="631"/>
      <c r="B43" s="622"/>
      <c r="C43" s="584"/>
      <c r="D43" s="585"/>
      <c r="E43" s="586"/>
      <c r="F43" s="586"/>
      <c r="G43" s="586"/>
      <c r="I43" s="187"/>
      <c r="J43" s="187"/>
      <c r="K43" s="187"/>
    </row>
    <row r="44" spans="1:11" s="190" customFormat="1" ht="11.25">
      <c r="A44" s="631"/>
      <c r="B44" s="622"/>
      <c r="C44" s="584"/>
      <c r="D44" s="585"/>
      <c r="E44" s="586"/>
      <c r="F44" s="586"/>
      <c r="G44" s="586"/>
      <c r="I44" s="187"/>
      <c r="J44" s="187"/>
      <c r="K44" s="187"/>
    </row>
  </sheetData>
  <sheetProtection/>
  <printOptions horizontalCentered="1"/>
  <pageMargins left="0.1968503937007874" right="0.3937007874015748" top="0.984251968503937" bottom="0.984251968503937" header="0.3937007874015748" footer="0.5905511811023623"/>
  <pageSetup firstPageNumber="34"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1" manualBreakCount="1">
    <brk id="18" max="6" man="1"/>
  </rowBreaks>
</worksheet>
</file>

<file path=xl/worksheets/sheet11.xml><?xml version="1.0" encoding="utf-8"?>
<worksheet xmlns="http://schemas.openxmlformats.org/spreadsheetml/2006/main" xmlns:r="http://schemas.openxmlformats.org/officeDocument/2006/relationships">
  <sheetPr>
    <tabColor theme="7" tint="0.5999900102615356"/>
  </sheetPr>
  <dimension ref="A4:K50"/>
  <sheetViews>
    <sheetView showGridLines="0" view="pageBreakPreview" zoomScale="115" zoomScaleNormal="115" zoomScaleSheetLayoutView="115" workbookViewId="0" topLeftCell="A1">
      <selection activeCell="L26" sqref="L26"/>
    </sheetView>
  </sheetViews>
  <sheetFormatPr defaultColWidth="8.75390625" defaultRowHeight="15.75"/>
  <cols>
    <col min="1" max="1" width="2.25390625" style="594" customWidth="1"/>
    <col min="2" max="2" width="6.00390625" style="610" customWidth="1"/>
    <col min="3" max="3" width="33.625" style="468" customWidth="1"/>
    <col min="4" max="4" width="4.50390625" style="469" customWidth="1"/>
    <col min="5" max="5" width="8.25390625" style="470" customWidth="1"/>
    <col min="6" max="6" width="11.25390625" style="470" customWidth="1"/>
    <col min="7" max="7" width="13.50390625" style="470" customWidth="1"/>
    <col min="8" max="8" width="8.625" style="190" customWidth="1"/>
    <col min="9" max="9" width="9.00390625" style="187" customWidth="1"/>
    <col min="10" max="16384" width="8.75390625" style="187" customWidth="1"/>
  </cols>
  <sheetData>
    <row r="1" ht="15.75" customHeight="1"/>
    <row r="2" ht="15.75" customHeight="1"/>
    <row r="3" ht="15.75" customHeight="1"/>
    <row r="4" spans="1:9" s="196" customFormat="1" ht="15.75" customHeight="1">
      <c r="A4" s="595"/>
      <c r="B4" s="595" t="s">
        <v>435</v>
      </c>
      <c r="C4" s="472"/>
      <c r="D4" s="473"/>
      <c r="E4" s="474"/>
      <c r="F4" s="474"/>
      <c r="G4" s="474"/>
      <c r="I4" s="471"/>
    </row>
    <row r="5" spans="1:9" s="478" customFormat="1" ht="15.75" customHeight="1">
      <c r="A5" s="596"/>
      <c r="B5" s="596"/>
      <c r="C5" s="475"/>
      <c r="D5" s="476"/>
      <c r="E5" s="477"/>
      <c r="F5" s="477"/>
      <c r="G5" s="477"/>
      <c r="I5" s="479"/>
    </row>
    <row r="6" spans="1:9" s="478" customFormat="1" ht="15.75" customHeight="1">
      <c r="A6" s="596"/>
      <c r="B6" s="596"/>
      <c r="C6" s="475"/>
      <c r="D6" s="476"/>
      <c r="E6" s="477"/>
      <c r="F6" s="477"/>
      <c r="G6" s="477"/>
      <c r="I6" s="479"/>
    </row>
    <row r="7" spans="1:9" s="485" customFormat="1" ht="15.75" customHeight="1">
      <c r="A7" s="589"/>
      <c r="B7" s="589" t="s">
        <v>428</v>
      </c>
      <c r="C7" s="481"/>
      <c r="D7" s="482"/>
      <c r="E7" s="483"/>
      <c r="F7" s="483"/>
      <c r="G7" s="484">
        <f>G36</f>
        <v>0</v>
      </c>
      <c r="I7" s="486"/>
    </row>
    <row r="8" spans="1:9" s="485" customFormat="1" ht="15.75" customHeight="1">
      <c r="A8" s="589"/>
      <c r="B8" s="611"/>
      <c r="C8" s="488"/>
      <c r="D8" s="488"/>
      <c r="E8" s="489"/>
      <c r="F8" s="489"/>
      <c r="G8" s="490"/>
      <c r="I8" s="486"/>
    </row>
    <row r="9" spans="1:9" s="485" customFormat="1" ht="15.75" customHeight="1" thickBot="1">
      <c r="A9" s="589"/>
      <c r="B9" s="589" t="s">
        <v>42</v>
      </c>
      <c r="C9" s="481"/>
      <c r="D9" s="482"/>
      <c r="E9" s="483"/>
      <c r="F9" s="483"/>
      <c r="G9" s="491">
        <f>SUM(G7:G8)</f>
        <v>0</v>
      </c>
      <c r="I9" s="486"/>
    </row>
    <row r="10" spans="1:9" s="485" customFormat="1" ht="15.75" customHeight="1" thickTop="1">
      <c r="A10" s="589"/>
      <c r="B10" s="589"/>
      <c r="C10" s="481"/>
      <c r="D10" s="482"/>
      <c r="E10" s="483"/>
      <c r="F10" s="483"/>
      <c r="G10" s="483"/>
      <c r="I10" s="486"/>
    </row>
    <row r="11" spans="1:9" s="485" customFormat="1" ht="15.75" customHeight="1">
      <c r="A11" s="589"/>
      <c r="B11" s="589" t="s">
        <v>429</v>
      </c>
      <c r="C11" s="481"/>
      <c r="D11" s="482"/>
      <c r="E11" s="483"/>
      <c r="F11" s="483"/>
      <c r="G11" s="484">
        <f>G9*0.22</f>
        <v>0</v>
      </c>
      <c r="I11" s="486"/>
    </row>
    <row r="12" spans="1:9" s="485" customFormat="1" ht="15.75" customHeight="1">
      <c r="A12" s="589"/>
      <c r="B12" s="611"/>
      <c r="C12" s="488"/>
      <c r="D12" s="488"/>
      <c r="E12" s="489"/>
      <c r="F12" s="489"/>
      <c r="G12" s="490"/>
      <c r="I12" s="486"/>
    </row>
    <row r="13" spans="1:9" s="485" customFormat="1" ht="15.75" customHeight="1" thickBot="1">
      <c r="A13" s="589"/>
      <c r="B13" s="589" t="s">
        <v>44</v>
      </c>
      <c r="C13" s="481"/>
      <c r="D13" s="482"/>
      <c r="E13" s="483"/>
      <c r="F13" s="483"/>
      <c r="G13" s="491">
        <f>SUM(G9:G12)</f>
        <v>0</v>
      </c>
      <c r="I13" s="486"/>
    </row>
    <row r="14" spans="1:9" s="485" customFormat="1" ht="15.75" customHeight="1" thickTop="1">
      <c r="A14" s="589"/>
      <c r="B14" s="589"/>
      <c r="C14" s="481"/>
      <c r="D14" s="482"/>
      <c r="E14" s="483"/>
      <c r="F14" s="483"/>
      <c r="G14" s="483"/>
      <c r="I14" s="486"/>
    </row>
    <row r="15" spans="1:9" s="485" customFormat="1" ht="15.75" customHeight="1">
      <c r="A15" s="589"/>
      <c r="B15" s="589"/>
      <c r="C15" s="481"/>
      <c r="D15" s="482"/>
      <c r="E15" s="483"/>
      <c r="F15" s="483"/>
      <c r="G15" s="483"/>
      <c r="I15" s="486"/>
    </row>
    <row r="16" spans="1:9" s="485" customFormat="1" ht="15.75" customHeight="1">
      <c r="A16" s="589"/>
      <c r="B16" s="589"/>
      <c r="C16" s="481"/>
      <c r="D16" s="482"/>
      <c r="E16" s="483"/>
      <c r="F16" s="483"/>
      <c r="G16" s="483"/>
      <c r="I16" s="486"/>
    </row>
    <row r="17" spans="1:9" s="485" customFormat="1" ht="15.75" customHeight="1">
      <c r="A17" s="589"/>
      <c r="B17" s="589"/>
      <c r="C17" s="481"/>
      <c r="D17" s="482"/>
      <c r="E17" s="483"/>
      <c r="F17" s="483"/>
      <c r="G17" s="483"/>
      <c r="I17" s="486"/>
    </row>
    <row r="18" spans="1:9" s="496" customFormat="1" ht="15.75" customHeight="1">
      <c r="A18" s="597"/>
      <c r="B18" s="597"/>
      <c r="C18" s="493"/>
      <c r="D18" s="494"/>
      <c r="E18" s="495"/>
      <c r="F18" s="495"/>
      <c r="G18" s="495"/>
      <c r="I18" s="497"/>
    </row>
    <row r="19" spans="1:9" s="503" customFormat="1" ht="15.75" customHeight="1">
      <c r="A19" s="598"/>
      <c r="B19" s="598"/>
      <c r="C19" s="498"/>
      <c r="D19" s="499"/>
      <c r="E19" s="500"/>
      <c r="F19" s="500"/>
      <c r="G19" s="500"/>
      <c r="H19" s="501"/>
      <c r="I19" s="502"/>
    </row>
    <row r="20" spans="1:8" s="232" customFormat="1" ht="12" customHeight="1">
      <c r="A20" s="599" t="s">
        <v>46</v>
      </c>
      <c r="B20" s="599" t="s">
        <v>47</v>
      </c>
      <c r="C20" s="504" t="s">
        <v>48</v>
      </c>
      <c r="D20" s="504" t="s">
        <v>49</v>
      </c>
      <c r="E20" s="505" t="s">
        <v>50</v>
      </c>
      <c r="F20" s="505" t="s">
        <v>51</v>
      </c>
      <c r="G20" s="505" t="s">
        <v>52</v>
      </c>
      <c r="H20" s="231"/>
    </row>
    <row r="21" spans="1:8" s="232" customFormat="1" ht="12" customHeight="1">
      <c r="A21" s="600"/>
      <c r="B21" s="600"/>
      <c r="C21" s="506"/>
      <c r="D21" s="506"/>
      <c r="E21" s="507"/>
      <c r="F21" s="507"/>
      <c r="G21" s="507"/>
      <c r="H21" s="231"/>
    </row>
    <row r="22" spans="1:9" s="204" customFormat="1" ht="12" customHeight="1">
      <c r="A22" s="589"/>
      <c r="B22" s="604" t="s">
        <v>53</v>
      </c>
      <c r="C22" s="480" t="s">
        <v>381</v>
      </c>
      <c r="D22" s="481"/>
      <c r="E22" s="508"/>
      <c r="F22" s="508"/>
      <c r="G22" s="508"/>
      <c r="H22" s="190"/>
      <c r="I22" s="194"/>
    </row>
    <row r="23" spans="1:9" s="204" customFormat="1" ht="12" customHeight="1">
      <c r="A23" s="589"/>
      <c r="B23" s="604"/>
      <c r="C23" s="480"/>
      <c r="D23" s="481"/>
      <c r="E23" s="508"/>
      <c r="F23" s="508"/>
      <c r="G23" s="508"/>
      <c r="H23" s="190"/>
      <c r="I23" s="194"/>
    </row>
    <row r="24" spans="1:9" s="204" customFormat="1" ht="22.5">
      <c r="A24" s="601">
        <v>1</v>
      </c>
      <c r="B24" s="607" t="s">
        <v>91</v>
      </c>
      <c r="C24" s="632" t="s">
        <v>382</v>
      </c>
      <c r="D24" s="511" t="s">
        <v>334</v>
      </c>
      <c r="E24" s="512">
        <v>1</v>
      </c>
      <c r="F24" s="512"/>
      <c r="G24" s="512">
        <f aca="true" t="shared" si="0" ref="G24:G35">E24*F24</f>
        <v>0</v>
      </c>
      <c r="H24" s="190"/>
      <c r="I24" s="513"/>
    </row>
    <row r="25" spans="1:9" s="204" customFormat="1" ht="22.5">
      <c r="A25" s="601">
        <v>2</v>
      </c>
      <c r="B25" s="607" t="s">
        <v>91</v>
      </c>
      <c r="C25" s="632" t="s">
        <v>383</v>
      </c>
      <c r="D25" s="511" t="s">
        <v>334</v>
      </c>
      <c r="E25" s="512">
        <v>1</v>
      </c>
      <c r="F25" s="512"/>
      <c r="G25" s="512">
        <f t="shared" si="0"/>
        <v>0</v>
      </c>
      <c r="H25" s="190"/>
      <c r="I25" s="513"/>
    </row>
    <row r="26" spans="1:9" s="204" customFormat="1" ht="45">
      <c r="A26" s="601">
        <v>3</v>
      </c>
      <c r="B26" s="607" t="s">
        <v>91</v>
      </c>
      <c r="C26" s="632" t="s">
        <v>384</v>
      </c>
      <c r="D26" s="511" t="s">
        <v>60</v>
      </c>
      <c r="E26" s="512">
        <v>20</v>
      </c>
      <c r="F26" s="512"/>
      <c r="G26" s="512">
        <f t="shared" si="0"/>
        <v>0</v>
      </c>
      <c r="H26" s="190"/>
      <c r="I26" s="513"/>
    </row>
    <row r="27" spans="1:9" s="204" customFormat="1" ht="78.75" customHeight="1">
      <c r="A27" s="601">
        <v>4</v>
      </c>
      <c r="B27" s="607" t="s">
        <v>91</v>
      </c>
      <c r="C27" s="632" t="s">
        <v>436</v>
      </c>
      <c r="D27" s="511" t="s">
        <v>380</v>
      </c>
      <c r="E27" s="512">
        <v>106</v>
      </c>
      <c r="F27" s="512"/>
      <c r="G27" s="512">
        <f t="shared" si="0"/>
        <v>0</v>
      </c>
      <c r="H27" s="190"/>
      <c r="I27" s="513"/>
    </row>
    <row r="28" spans="1:9" s="204" customFormat="1" ht="78.75">
      <c r="A28" s="601">
        <v>5</v>
      </c>
      <c r="B28" s="607" t="s">
        <v>91</v>
      </c>
      <c r="C28" s="632" t="s">
        <v>437</v>
      </c>
      <c r="D28" s="511" t="s">
        <v>380</v>
      </c>
      <c r="E28" s="512">
        <v>116</v>
      </c>
      <c r="F28" s="512"/>
      <c r="G28" s="512">
        <f t="shared" si="0"/>
        <v>0</v>
      </c>
      <c r="H28" s="190"/>
      <c r="I28" s="513"/>
    </row>
    <row r="29" spans="1:9" s="204" customFormat="1" ht="101.25">
      <c r="A29" s="601">
        <v>6</v>
      </c>
      <c r="B29" s="607" t="s">
        <v>91</v>
      </c>
      <c r="C29" s="632" t="s">
        <v>438</v>
      </c>
      <c r="D29" s="511" t="s">
        <v>380</v>
      </c>
      <c r="E29" s="512">
        <v>350</v>
      </c>
      <c r="F29" s="512"/>
      <c r="G29" s="512">
        <f t="shared" si="0"/>
        <v>0</v>
      </c>
      <c r="H29" s="190"/>
      <c r="I29" s="513"/>
    </row>
    <row r="30" spans="1:9" s="204" customFormat="1" ht="78.75">
      <c r="A30" s="601">
        <v>7</v>
      </c>
      <c r="B30" s="607" t="s">
        <v>91</v>
      </c>
      <c r="C30" s="632" t="s">
        <v>439</v>
      </c>
      <c r="D30" s="511" t="s">
        <v>60</v>
      </c>
      <c r="E30" s="512">
        <v>1</v>
      </c>
      <c r="F30" s="512"/>
      <c r="G30" s="512">
        <f t="shared" si="0"/>
        <v>0</v>
      </c>
      <c r="H30" s="190"/>
      <c r="I30" s="513"/>
    </row>
    <row r="31" spans="1:9" s="204" customFormat="1" ht="60" customHeight="1">
      <c r="A31" s="601">
        <v>8</v>
      </c>
      <c r="B31" s="607" t="s">
        <v>91</v>
      </c>
      <c r="C31" s="632" t="s">
        <v>440</v>
      </c>
      <c r="D31" s="511" t="s">
        <v>60</v>
      </c>
      <c r="E31" s="512">
        <v>4</v>
      </c>
      <c r="F31" s="512"/>
      <c r="G31" s="512">
        <f t="shared" si="0"/>
        <v>0</v>
      </c>
      <c r="H31" s="190"/>
      <c r="I31" s="513"/>
    </row>
    <row r="32" spans="1:9" s="204" customFormat="1" ht="33.75">
      <c r="A32" s="601">
        <v>9</v>
      </c>
      <c r="B32" s="607" t="s">
        <v>91</v>
      </c>
      <c r="C32" s="632" t="s">
        <v>432</v>
      </c>
      <c r="D32" s="511" t="s">
        <v>60</v>
      </c>
      <c r="E32" s="512">
        <v>1</v>
      </c>
      <c r="F32" s="512"/>
      <c r="G32" s="512">
        <f t="shared" si="0"/>
        <v>0</v>
      </c>
      <c r="H32" s="190"/>
      <c r="I32" s="513"/>
    </row>
    <row r="33" spans="1:9" s="204" customFormat="1" ht="12.75">
      <c r="A33" s="601">
        <v>10</v>
      </c>
      <c r="B33" s="607" t="s">
        <v>91</v>
      </c>
      <c r="C33" s="632" t="s">
        <v>441</v>
      </c>
      <c r="D33" s="511" t="s">
        <v>380</v>
      </c>
      <c r="E33" s="512">
        <v>350</v>
      </c>
      <c r="F33" s="512"/>
      <c r="G33" s="512">
        <f t="shared" si="0"/>
        <v>0</v>
      </c>
      <c r="H33" s="190"/>
      <c r="I33" s="513"/>
    </row>
    <row r="34" spans="1:9" s="204" customFormat="1" ht="22.5">
      <c r="A34" s="601">
        <v>11</v>
      </c>
      <c r="B34" s="607" t="s">
        <v>91</v>
      </c>
      <c r="C34" s="632" t="s">
        <v>395</v>
      </c>
      <c r="D34" s="511" t="s">
        <v>60</v>
      </c>
      <c r="E34" s="512">
        <v>6</v>
      </c>
      <c r="F34" s="512"/>
      <c r="G34" s="512">
        <f t="shared" si="0"/>
        <v>0</v>
      </c>
      <c r="H34" s="190"/>
      <c r="I34" s="513"/>
    </row>
    <row r="35" spans="1:9" s="204" customFormat="1" ht="22.5">
      <c r="A35" s="601">
        <v>12</v>
      </c>
      <c r="B35" s="607" t="s">
        <v>91</v>
      </c>
      <c r="C35" s="632" t="s">
        <v>442</v>
      </c>
      <c r="D35" s="511" t="s">
        <v>434</v>
      </c>
      <c r="E35" s="512">
        <v>4</v>
      </c>
      <c r="F35" s="512"/>
      <c r="G35" s="512">
        <f t="shared" si="0"/>
        <v>0</v>
      </c>
      <c r="H35" s="190"/>
      <c r="I35" s="513"/>
    </row>
    <row r="36" spans="1:11" s="204" customFormat="1" ht="12" customHeight="1">
      <c r="A36" s="602"/>
      <c r="B36" s="612"/>
      <c r="C36" s="514" t="s">
        <v>42</v>
      </c>
      <c r="D36" s="515"/>
      <c r="E36" s="516"/>
      <c r="F36" s="516"/>
      <c r="G36" s="517">
        <f>SUM(G24:G35)</f>
        <v>0</v>
      </c>
      <c r="H36" s="190"/>
      <c r="I36" s="518"/>
      <c r="J36" s="519"/>
      <c r="K36" s="519"/>
    </row>
    <row r="37" spans="1:9" s="204" customFormat="1" ht="12" customHeight="1">
      <c r="A37" s="603"/>
      <c r="B37" s="613"/>
      <c r="C37" s="520"/>
      <c r="D37" s="521"/>
      <c r="E37" s="522"/>
      <c r="F37" s="522"/>
      <c r="G37" s="508"/>
      <c r="H37" s="190"/>
      <c r="I37" s="194"/>
    </row>
    <row r="38" spans="1:7" ht="12" customHeight="1">
      <c r="A38" s="597"/>
      <c r="B38" s="606"/>
      <c r="C38" s="531"/>
      <c r="D38" s="532"/>
      <c r="E38" s="536"/>
      <c r="F38" s="536"/>
      <c r="G38" s="536"/>
    </row>
    <row r="39" spans="1:7" ht="12" customHeight="1">
      <c r="A39" s="608"/>
      <c r="B39" s="600"/>
      <c r="C39" s="531"/>
      <c r="D39" s="532"/>
      <c r="E39" s="536"/>
      <c r="F39" s="536"/>
      <c r="G39" s="536"/>
    </row>
    <row r="40" spans="1:7" ht="11.25">
      <c r="A40" s="608"/>
      <c r="B40" s="600"/>
      <c r="C40" s="492"/>
      <c r="D40" s="532"/>
      <c r="E40" s="536"/>
      <c r="F40" s="536"/>
      <c r="G40" s="536"/>
    </row>
    <row r="41" spans="1:7" ht="11.25">
      <c r="A41" s="608"/>
      <c r="B41" s="600"/>
      <c r="C41" s="531"/>
      <c r="D41" s="532"/>
      <c r="E41" s="536"/>
      <c r="F41" s="536"/>
      <c r="G41" s="536"/>
    </row>
    <row r="42" spans="1:7" ht="11.25">
      <c r="A42" s="608"/>
      <c r="B42" s="600"/>
      <c r="C42" s="531"/>
      <c r="D42" s="532"/>
      <c r="E42" s="536"/>
      <c r="F42" s="536"/>
      <c r="G42" s="536"/>
    </row>
    <row r="43" spans="1:7" ht="11.25">
      <c r="A43" s="597"/>
      <c r="B43" s="600"/>
      <c r="C43" s="492"/>
      <c r="D43" s="532"/>
      <c r="E43" s="536"/>
      <c r="F43" s="536"/>
      <c r="G43" s="536"/>
    </row>
    <row r="44" spans="1:7" ht="11.25">
      <c r="A44" s="608"/>
      <c r="B44" s="600"/>
      <c r="C44" s="531"/>
      <c r="D44" s="532"/>
      <c r="E44" s="536"/>
      <c r="F44" s="536"/>
      <c r="G44" s="536"/>
    </row>
    <row r="45" spans="1:7" ht="11.25">
      <c r="A45" s="597"/>
      <c r="B45" s="606"/>
      <c r="C45" s="531"/>
      <c r="D45" s="532"/>
      <c r="E45" s="536"/>
      <c r="F45" s="536"/>
      <c r="G45" s="536"/>
    </row>
    <row r="46" spans="1:7" ht="11.25">
      <c r="A46" s="608"/>
      <c r="B46" s="600"/>
      <c r="C46" s="531"/>
      <c r="D46" s="532"/>
      <c r="E46" s="536"/>
      <c r="F46" s="536"/>
      <c r="G46" s="536"/>
    </row>
    <row r="47" spans="1:7" ht="11.25">
      <c r="A47" s="608"/>
      <c r="B47" s="600"/>
      <c r="C47" s="531"/>
      <c r="D47" s="532"/>
      <c r="E47" s="536"/>
      <c r="F47" s="536"/>
      <c r="G47" s="536"/>
    </row>
    <row r="48" spans="1:11" s="190" customFormat="1" ht="11.25">
      <c r="A48" s="608"/>
      <c r="B48" s="600"/>
      <c r="C48" s="531"/>
      <c r="D48" s="532"/>
      <c r="E48" s="536"/>
      <c r="F48" s="536"/>
      <c r="G48" s="536"/>
      <c r="I48" s="187"/>
      <c r="J48" s="187"/>
      <c r="K48" s="187"/>
    </row>
    <row r="49" spans="1:11" s="190" customFormat="1" ht="11.25">
      <c r="A49" s="608"/>
      <c r="B49" s="600"/>
      <c r="C49" s="531"/>
      <c r="D49" s="532"/>
      <c r="E49" s="536"/>
      <c r="F49" s="536"/>
      <c r="G49" s="536"/>
      <c r="I49" s="187"/>
      <c r="J49" s="187"/>
      <c r="K49" s="187"/>
    </row>
    <row r="50" spans="1:11" s="190" customFormat="1" ht="11.25">
      <c r="A50" s="608"/>
      <c r="B50" s="600"/>
      <c r="C50" s="531"/>
      <c r="D50" s="532"/>
      <c r="E50" s="536"/>
      <c r="F50" s="536"/>
      <c r="G50" s="536"/>
      <c r="I50" s="187"/>
      <c r="J50" s="187"/>
      <c r="K50" s="187"/>
    </row>
  </sheetData>
  <sheetProtection/>
  <printOptions horizontalCentered="1"/>
  <pageMargins left="0.1968503937007874" right="0.3937007874015748" top="0.984251968503937" bottom="0.984251968503937" header="0.3937007874015748" footer="0.5905511811023623"/>
  <pageSetup firstPageNumber="36"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1" manualBreakCount="1">
    <brk id="19" max="6" man="1"/>
  </rowBreaks>
</worksheet>
</file>

<file path=xl/worksheets/sheet12.xml><?xml version="1.0" encoding="utf-8"?>
<worksheet xmlns="http://schemas.openxmlformats.org/spreadsheetml/2006/main" xmlns:r="http://schemas.openxmlformats.org/officeDocument/2006/relationships">
  <sheetPr>
    <tabColor rgb="FFFFFF00"/>
  </sheetPr>
  <dimension ref="A4:K82"/>
  <sheetViews>
    <sheetView tabSelected="1" zoomScaleSheetLayoutView="130" workbookViewId="0" topLeftCell="A1">
      <selection activeCell="G68" sqref="G68"/>
    </sheetView>
  </sheetViews>
  <sheetFormatPr defaultColWidth="8.75390625" defaultRowHeight="15.75"/>
  <cols>
    <col min="1" max="1" width="2.25390625" style="594" customWidth="1"/>
    <col min="2" max="2" width="6.00390625" style="610" customWidth="1"/>
    <col min="3" max="3" width="33.625" style="468" customWidth="1"/>
    <col min="4" max="4" width="4.50390625" style="469" customWidth="1"/>
    <col min="5" max="5" width="8.25390625" style="470" customWidth="1"/>
    <col min="6" max="6" width="11.25390625" style="470" customWidth="1"/>
    <col min="7" max="7" width="13.50390625" style="470" customWidth="1"/>
    <col min="8" max="8" width="8.625" style="190" customWidth="1"/>
    <col min="9" max="9" width="9.00390625" style="187" customWidth="1"/>
    <col min="10" max="16384" width="8.75390625" style="187" customWidth="1"/>
  </cols>
  <sheetData>
    <row r="1" ht="15.75" customHeight="1"/>
    <row r="2" ht="15.75" customHeight="1"/>
    <row r="3" ht="15.75" customHeight="1"/>
    <row r="4" spans="1:9" s="478" customFormat="1" ht="15.75" customHeight="1">
      <c r="A4" s="616"/>
      <c r="B4" s="616" t="s">
        <v>618</v>
      </c>
      <c r="C4" s="545"/>
      <c r="D4" s="546"/>
      <c r="E4" s="547"/>
      <c r="F4" s="547"/>
      <c r="G4" s="547"/>
      <c r="I4" s="548"/>
    </row>
    <row r="5" spans="1:9" s="478" customFormat="1" ht="43.5" customHeight="1">
      <c r="A5" s="616"/>
      <c r="B5" s="753" t="s">
        <v>351</v>
      </c>
      <c r="C5" s="754"/>
      <c r="D5" s="754"/>
      <c r="E5" s="754"/>
      <c r="F5" s="754"/>
      <c r="G5" s="754"/>
      <c r="I5" s="548"/>
    </row>
    <row r="6" spans="1:9" s="478" customFormat="1" ht="15.75">
      <c r="A6" s="616"/>
      <c r="B6" s="762" t="s">
        <v>619</v>
      </c>
      <c r="C6" s="754"/>
      <c r="D6" s="754"/>
      <c r="E6" s="754"/>
      <c r="F6" s="754"/>
      <c r="G6" s="763"/>
      <c r="I6" s="548"/>
    </row>
    <row r="7" spans="1:9" s="478" customFormat="1" ht="37.5" customHeight="1">
      <c r="A7" s="616"/>
      <c r="B7" s="616"/>
      <c r="C7" s="767" t="s">
        <v>622</v>
      </c>
      <c r="D7" s="768"/>
      <c r="E7" s="768"/>
      <c r="F7" s="768"/>
      <c r="G7" s="547"/>
      <c r="I7" s="548"/>
    </row>
    <row r="8" spans="1:9" s="478" customFormat="1" ht="15.75" customHeight="1">
      <c r="A8" s="616"/>
      <c r="B8" s="616"/>
      <c r="C8" s="545"/>
      <c r="D8" s="546"/>
      <c r="E8" s="547"/>
      <c r="F8" s="547"/>
      <c r="G8" s="547"/>
      <c r="I8" s="548"/>
    </row>
    <row r="9" spans="1:9" s="485" customFormat="1" ht="27.75" customHeight="1">
      <c r="A9" s="617"/>
      <c r="B9" s="633" t="s">
        <v>305</v>
      </c>
      <c r="C9" s="764" t="s">
        <v>623</v>
      </c>
      <c r="D9" s="765"/>
      <c r="E9" s="765"/>
      <c r="F9" s="765"/>
      <c r="G9" s="553">
        <f>G46</f>
        <v>0</v>
      </c>
      <c r="I9" s="554"/>
    </row>
    <row r="10" spans="1:9" s="485" customFormat="1" ht="27" customHeight="1">
      <c r="A10" s="617"/>
      <c r="B10" s="633" t="s">
        <v>306</v>
      </c>
      <c r="C10" s="764" t="s">
        <v>624</v>
      </c>
      <c r="D10" s="765"/>
      <c r="E10" s="765"/>
      <c r="F10" s="765"/>
      <c r="G10" s="553">
        <f>G68</f>
        <v>0</v>
      </c>
      <c r="I10" s="554"/>
    </row>
    <row r="11" spans="1:9" s="485" customFormat="1" ht="15.75" customHeight="1">
      <c r="A11" s="617"/>
      <c r="B11" s="634"/>
      <c r="C11" s="634"/>
      <c r="D11" s="634"/>
      <c r="E11" s="635"/>
      <c r="F11" s="635"/>
      <c r="G11" s="557"/>
      <c r="I11" s="554"/>
    </row>
    <row r="12" spans="1:9" s="485" customFormat="1" ht="15.75" customHeight="1">
      <c r="A12" s="617"/>
      <c r="B12" s="617"/>
      <c r="C12" s="550"/>
      <c r="D12" s="551"/>
      <c r="E12" s="552"/>
      <c r="F12" s="552"/>
      <c r="G12" s="636"/>
      <c r="I12" s="554"/>
    </row>
    <row r="13" spans="1:9" s="485" customFormat="1" ht="15.75" customHeight="1">
      <c r="A13" s="617"/>
      <c r="B13" s="617" t="s">
        <v>892</v>
      </c>
      <c r="C13" s="550"/>
      <c r="D13" s="551"/>
      <c r="E13" s="552"/>
      <c r="F13" s="552"/>
      <c r="G13" s="553">
        <f>G9*0.22</f>
        <v>0</v>
      </c>
      <c r="I13" s="554"/>
    </row>
    <row r="14" spans="1:9" s="485" customFormat="1" ht="15.75" customHeight="1">
      <c r="A14" s="617"/>
      <c r="B14" s="617" t="s">
        <v>893</v>
      </c>
      <c r="C14" s="550"/>
      <c r="D14" s="551"/>
      <c r="E14" s="552"/>
      <c r="F14" s="552"/>
      <c r="G14" s="553">
        <f>G10*0.22</f>
        <v>0</v>
      </c>
      <c r="I14" s="554"/>
    </row>
    <row r="15" spans="1:9" s="485" customFormat="1" ht="15.75" customHeight="1">
      <c r="A15" s="617"/>
      <c r="B15" s="618"/>
      <c r="C15" s="555"/>
      <c r="D15" s="555"/>
      <c r="E15" s="556"/>
      <c r="F15" s="556"/>
      <c r="G15" s="557"/>
      <c r="I15" s="554"/>
    </row>
    <row r="16" spans="1:9" s="485" customFormat="1" ht="15.75" customHeight="1" thickBot="1">
      <c r="A16" s="617"/>
      <c r="B16" s="617" t="s">
        <v>894</v>
      </c>
      <c r="C16" s="550"/>
      <c r="D16" s="551"/>
      <c r="E16" s="552"/>
      <c r="F16" s="552"/>
      <c r="G16" s="558">
        <f>G9+G13</f>
        <v>0</v>
      </c>
      <c r="I16" s="554"/>
    </row>
    <row r="17" spans="1:9" s="485" customFormat="1" ht="15.75" customHeight="1" thickBot="1" thickTop="1">
      <c r="A17" s="617"/>
      <c r="B17" s="617" t="s">
        <v>895</v>
      </c>
      <c r="C17" s="550"/>
      <c r="D17" s="551"/>
      <c r="E17" s="552"/>
      <c r="F17" s="552"/>
      <c r="G17" s="558">
        <f>G10+G14</f>
        <v>0</v>
      </c>
      <c r="I17" s="554"/>
    </row>
    <row r="18" spans="1:9" s="485" customFormat="1" ht="15.75" customHeight="1" thickTop="1">
      <c r="A18" s="617"/>
      <c r="B18" s="617"/>
      <c r="C18" s="550"/>
      <c r="D18" s="551"/>
      <c r="E18" s="552"/>
      <c r="F18" s="552"/>
      <c r="G18" s="552"/>
      <c r="I18" s="554"/>
    </row>
    <row r="19" spans="1:9" s="485" customFormat="1" ht="15.75" customHeight="1">
      <c r="A19" s="617"/>
      <c r="B19" s="617"/>
      <c r="C19" s="550"/>
      <c r="D19" s="551"/>
      <c r="E19" s="552"/>
      <c r="F19" s="552"/>
      <c r="G19" s="552"/>
      <c r="I19" s="554"/>
    </row>
    <row r="20" spans="1:9" s="485" customFormat="1" ht="15.75" customHeight="1">
      <c r="A20" s="617"/>
      <c r="B20" s="617"/>
      <c r="C20" s="550"/>
      <c r="D20" s="551"/>
      <c r="E20" s="552"/>
      <c r="F20" s="552"/>
      <c r="G20" s="552"/>
      <c r="I20" s="554"/>
    </row>
    <row r="21" spans="1:9" s="642" customFormat="1" ht="15.75" customHeight="1">
      <c r="A21" s="628"/>
      <c r="B21" s="198" t="s">
        <v>45</v>
      </c>
      <c r="C21" s="637"/>
      <c r="D21" s="638"/>
      <c r="E21" s="639"/>
      <c r="F21" s="640"/>
      <c r="G21" s="640"/>
      <c r="H21" s="641"/>
      <c r="I21" s="641"/>
    </row>
    <row r="22" spans="1:9" s="496" customFormat="1" ht="15.75" customHeight="1">
      <c r="A22" s="619"/>
      <c r="B22" s="619"/>
      <c r="C22" s="560"/>
      <c r="D22" s="561"/>
      <c r="E22" s="562"/>
      <c r="F22" s="562"/>
      <c r="G22" s="562"/>
      <c r="I22" s="563"/>
    </row>
    <row r="23" spans="1:9" s="503" customFormat="1" ht="15.75" customHeight="1">
      <c r="A23" s="620"/>
      <c r="B23" s="620"/>
      <c r="C23" s="564"/>
      <c r="D23" s="565"/>
      <c r="E23" s="566"/>
      <c r="F23" s="566"/>
      <c r="G23" s="566"/>
      <c r="H23" s="567"/>
      <c r="I23" s="568"/>
    </row>
    <row r="24" spans="1:8" s="232" customFormat="1" ht="12" customHeight="1">
      <c r="A24" s="621" t="s">
        <v>46</v>
      </c>
      <c r="B24" s="621" t="s">
        <v>47</v>
      </c>
      <c r="C24" s="569" t="s">
        <v>48</v>
      </c>
      <c r="D24" s="569" t="s">
        <v>49</v>
      </c>
      <c r="E24" s="570" t="s">
        <v>50</v>
      </c>
      <c r="F24" s="570" t="s">
        <v>51</v>
      </c>
      <c r="G24" s="570" t="s">
        <v>52</v>
      </c>
      <c r="H24" s="231"/>
    </row>
    <row r="25" spans="1:8" s="232" customFormat="1" ht="12" customHeight="1">
      <c r="A25" s="622"/>
      <c r="B25" s="622"/>
      <c r="C25" s="571"/>
      <c r="D25" s="571"/>
      <c r="E25" s="572"/>
      <c r="F25" s="572"/>
      <c r="G25" s="572"/>
      <c r="H25" s="231"/>
    </row>
    <row r="26" spans="1:9" s="204" customFormat="1" ht="12" customHeight="1">
      <c r="A26" s="623"/>
      <c r="B26" s="623" t="s">
        <v>625</v>
      </c>
      <c r="C26" s="198"/>
      <c r="D26" s="199"/>
      <c r="E26" s="265"/>
      <c r="F26" s="265"/>
      <c r="G26" s="643"/>
      <c r="H26" s="190"/>
      <c r="I26" s="194"/>
    </row>
    <row r="27" spans="1:9" s="204" customFormat="1" ht="12" customHeight="1">
      <c r="A27" s="623"/>
      <c r="B27" s="623"/>
      <c r="C27" s="198"/>
      <c r="D27" s="199"/>
      <c r="E27" s="265"/>
      <c r="F27" s="265"/>
      <c r="G27" s="643"/>
      <c r="H27" s="190"/>
      <c r="I27" s="194"/>
    </row>
    <row r="28" spans="1:9" s="204" customFormat="1" ht="101.25">
      <c r="A28" s="644" t="s">
        <v>305</v>
      </c>
      <c r="B28" s="315" t="s">
        <v>91</v>
      </c>
      <c r="C28" s="645" t="s">
        <v>620</v>
      </c>
      <c r="D28" s="237"/>
      <c r="E28" s="239"/>
      <c r="F28" s="239"/>
      <c r="G28" s="239"/>
      <c r="H28" s="247"/>
      <c r="I28" s="248"/>
    </row>
    <row r="29" spans="1:9" s="204" customFormat="1" ht="12.75">
      <c r="A29" s="622"/>
      <c r="B29" s="681"/>
      <c r="C29" s="645" t="s">
        <v>898</v>
      </c>
      <c r="D29" s="318"/>
      <c r="E29" s="240"/>
      <c r="F29" s="240"/>
      <c r="G29" s="240"/>
      <c r="H29" s="247"/>
      <c r="I29" s="248"/>
    </row>
    <row r="30" spans="1:11" s="204" customFormat="1" ht="12.75">
      <c r="A30" s="622"/>
      <c r="B30" s="681"/>
      <c r="C30" s="645" t="s">
        <v>899</v>
      </c>
      <c r="D30" s="318" t="s">
        <v>900</v>
      </c>
      <c r="E30" s="240">
        <v>900</v>
      </c>
      <c r="F30" s="770"/>
      <c r="G30" s="770">
        <f>+E30*F30</f>
        <v>0</v>
      </c>
      <c r="H30" s="247"/>
      <c r="I30" s="248"/>
      <c r="J30" s="240"/>
      <c r="K30" s="240"/>
    </row>
    <row r="31" spans="1:11" s="204" customFormat="1" ht="22.5">
      <c r="A31" s="622"/>
      <c r="B31" s="681"/>
      <c r="C31" s="645" t="s">
        <v>901</v>
      </c>
      <c r="D31" s="318" t="s">
        <v>900</v>
      </c>
      <c r="E31" s="240">
        <v>0</v>
      </c>
      <c r="F31" s="770"/>
      <c r="G31" s="770">
        <f aca="true" t="shared" si="0" ref="G31:G44">+E31*F31</f>
        <v>0</v>
      </c>
      <c r="H31" s="247"/>
      <c r="I31" s="248"/>
      <c r="J31" s="240"/>
      <c r="K31" s="240"/>
    </row>
    <row r="32" spans="1:11" s="204" customFormat="1" ht="12.75">
      <c r="A32" s="622"/>
      <c r="B32" s="681"/>
      <c r="C32" s="645" t="s">
        <v>902</v>
      </c>
      <c r="D32" s="318" t="s">
        <v>900</v>
      </c>
      <c r="E32" s="240">
        <v>0</v>
      </c>
      <c r="F32" s="770"/>
      <c r="G32" s="770">
        <f t="shared" si="0"/>
        <v>0</v>
      </c>
      <c r="H32" s="247"/>
      <c r="I32" s="248"/>
      <c r="J32" s="240"/>
      <c r="K32" s="240"/>
    </row>
    <row r="33" spans="1:11" s="204" customFormat="1" ht="12.75">
      <c r="A33" s="622"/>
      <c r="B33" s="681"/>
      <c r="C33" s="645" t="s">
        <v>903</v>
      </c>
      <c r="D33" s="318"/>
      <c r="E33" s="770"/>
      <c r="F33" s="770"/>
      <c r="G33" s="770"/>
      <c r="H33" s="247"/>
      <c r="I33" s="248"/>
      <c r="J33" s="240"/>
      <c r="K33" s="240"/>
    </row>
    <row r="34" spans="1:11" s="204" customFormat="1" ht="12.75">
      <c r="A34" s="622"/>
      <c r="B34" s="681"/>
      <c r="C34" s="645" t="s">
        <v>904</v>
      </c>
      <c r="D34" s="318" t="s">
        <v>900</v>
      </c>
      <c r="E34" s="240">
        <v>430</v>
      </c>
      <c r="F34" s="770"/>
      <c r="G34" s="770">
        <f t="shared" si="0"/>
        <v>0</v>
      </c>
      <c r="H34" s="247"/>
      <c r="I34" s="248"/>
      <c r="J34" s="240"/>
      <c r="K34" s="240"/>
    </row>
    <row r="35" spans="1:11" s="204" customFormat="1" ht="22.5">
      <c r="A35" s="622"/>
      <c r="B35" s="681"/>
      <c r="C35" s="645" t="s">
        <v>905</v>
      </c>
      <c r="D35" s="318" t="s">
        <v>900</v>
      </c>
      <c r="E35" s="240">
        <v>0</v>
      </c>
      <c r="F35" s="770"/>
      <c r="G35" s="770">
        <f t="shared" si="0"/>
        <v>0</v>
      </c>
      <c r="H35" s="247"/>
      <c r="I35" s="248"/>
      <c r="J35" s="240"/>
      <c r="K35" s="240"/>
    </row>
    <row r="36" spans="1:11" s="204" customFormat="1" ht="12.75">
      <c r="A36" s="622"/>
      <c r="B36" s="681"/>
      <c r="C36" s="645" t="s">
        <v>906</v>
      </c>
      <c r="D36" s="318" t="s">
        <v>900</v>
      </c>
      <c r="E36" s="240">
        <v>0</v>
      </c>
      <c r="F36" s="770"/>
      <c r="G36" s="770">
        <f t="shared" si="0"/>
        <v>0</v>
      </c>
      <c r="H36" s="247"/>
      <c r="I36" s="248"/>
      <c r="J36" s="240"/>
      <c r="K36" s="240"/>
    </row>
    <row r="37" spans="1:11" s="204" customFormat="1" ht="12.75">
      <c r="A37" s="622"/>
      <c r="B37" s="681"/>
      <c r="C37" s="645" t="s">
        <v>907</v>
      </c>
      <c r="D37" s="318" t="s">
        <v>434</v>
      </c>
      <c r="E37" s="240">
        <v>252</v>
      </c>
      <c r="F37" s="770"/>
      <c r="G37" s="770">
        <f t="shared" si="0"/>
        <v>0</v>
      </c>
      <c r="H37" s="247"/>
      <c r="I37" s="248"/>
      <c r="J37" s="240"/>
      <c r="K37" s="240"/>
    </row>
    <row r="38" spans="1:11" s="204" customFormat="1" ht="12.75">
      <c r="A38" s="622"/>
      <c r="B38" s="681"/>
      <c r="C38" s="645" t="s">
        <v>908</v>
      </c>
      <c r="D38" s="318" t="s">
        <v>909</v>
      </c>
      <c r="E38" s="240">
        <v>4</v>
      </c>
      <c r="F38" s="770"/>
      <c r="G38" s="770">
        <f t="shared" si="0"/>
        <v>0</v>
      </c>
      <c r="H38" s="247"/>
      <c r="I38" s="248"/>
      <c r="J38" s="240"/>
      <c r="K38" s="240"/>
    </row>
    <row r="39" spans="1:11" s="204" customFormat="1" ht="22.5">
      <c r="A39" s="622"/>
      <c r="B39" s="681"/>
      <c r="C39" s="645" t="s">
        <v>910</v>
      </c>
      <c r="D39" s="318" t="s">
        <v>909</v>
      </c>
      <c r="E39" s="240">
        <v>0</v>
      </c>
      <c r="F39" s="770"/>
      <c r="G39" s="770">
        <f t="shared" si="0"/>
        <v>0</v>
      </c>
      <c r="H39" s="247"/>
      <c r="I39" s="248"/>
      <c r="J39" s="240"/>
      <c r="K39" s="240"/>
    </row>
    <row r="40" spans="1:11" s="204" customFormat="1" ht="12.75">
      <c r="A40" s="622"/>
      <c r="B40" s="681"/>
      <c r="C40" s="645" t="s">
        <v>911</v>
      </c>
      <c r="D40" s="318"/>
      <c r="E40" s="770"/>
      <c r="F40" s="770"/>
      <c r="G40" s="770"/>
      <c r="H40" s="247"/>
      <c r="I40" s="248"/>
      <c r="J40" s="240"/>
      <c r="K40" s="240"/>
    </row>
    <row r="41" spans="1:11" s="204" customFormat="1" ht="12.75">
      <c r="A41" s="622"/>
      <c r="B41" s="681"/>
      <c r="C41" s="645" t="s">
        <v>912</v>
      </c>
      <c r="D41" s="318" t="s">
        <v>909</v>
      </c>
      <c r="E41" s="240">
        <v>3</v>
      </c>
      <c r="F41" s="770"/>
      <c r="G41" s="770">
        <f t="shared" si="0"/>
        <v>0</v>
      </c>
      <c r="H41" s="247"/>
      <c r="I41" s="248"/>
      <c r="J41" s="240"/>
      <c r="K41" s="240"/>
    </row>
    <row r="42" spans="1:11" s="204" customFormat="1" ht="12.75">
      <c r="A42" s="622"/>
      <c r="B42" s="681"/>
      <c r="C42" s="645" t="s">
        <v>913</v>
      </c>
      <c r="D42" s="318" t="s">
        <v>909</v>
      </c>
      <c r="E42" s="240">
        <v>2</v>
      </c>
      <c r="F42" s="770"/>
      <c r="G42" s="770">
        <f t="shared" si="0"/>
        <v>0</v>
      </c>
      <c r="H42" s="247"/>
      <c r="I42" s="248"/>
      <c r="J42" s="240"/>
      <c r="K42" s="240"/>
    </row>
    <row r="43" spans="1:11" s="204" customFormat="1" ht="12.75">
      <c r="A43" s="622"/>
      <c r="B43" s="681"/>
      <c r="C43" s="645" t="s">
        <v>914</v>
      </c>
      <c r="D43" s="318" t="s">
        <v>909</v>
      </c>
      <c r="E43" s="240">
        <v>2</v>
      </c>
      <c r="F43" s="770"/>
      <c r="G43" s="770">
        <f t="shared" si="0"/>
        <v>0</v>
      </c>
      <c r="H43" s="247"/>
      <c r="I43" s="248"/>
      <c r="J43" s="240"/>
      <c r="K43" s="240"/>
    </row>
    <row r="44" spans="1:11" s="204" customFormat="1" ht="12.75">
      <c r="A44" s="622"/>
      <c r="B44" s="681"/>
      <c r="C44" s="645" t="s">
        <v>915</v>
      </c>
      <c r="D44" s="318" t="s">
        <v>434</v>
      </c>
      <c r="E44" s="240">
        <v>300</v>
      </c>
      <c r="F44" s="770"/>
      <c r="G44" s="770">
        <f t="shared" si="0"/>
        <v>0</v>
      </c>
      <c r="H44" s="247"/>
      <c r="I44" s="248"/>
      <c r="J44" s="240"/>
      <c r="K44" s="240"/>
    </row>
    <row r="45" spans="1:9" s="204" customFormat="1" ht="12.75">
      <c r="A45" s="622"/>
      <c r="B45" s="681"/>
      <c r="C45" s="645" t="s">
        <v>916</v>
      </c>
      <c r="D45" s="318" t="s">
        <v>917</v>
      </c>
      <c r="E45" s="240">
        <v>10</v>
      </c>
      <c r="F45" s="240">
        <f>SUM(G30:G44)</f>
        <v>0</v>
      </c>
      <c r="G45" s="240">
        <f>+ROUND(E45*F45/100,2)</f>
        <v>0</v>
      </c>
      <c r="H45" s="247"/>
      <c r="I45" s="248"/>
    </row>
    <row r="46" spans="1:7" ht="12" customHeight="1">
      <c r="A46" s="626"/>
      <c r="B46" s="627"/>
      <c r="C46" s="259" t="s">
        <v>42</v>
      </c>
      <c r="D46" s="261"/>
      <c r="E46" s="263"/>
      <c r="F46" s="263"/>
      <c r="G46" s="580">
        <f>SUM(G30:G45)</f>
        <v>0</v>
      </c>
    </row>
    <row r="47" spans="1:7" ht="12" customHeight="1">
      <c r="A47" s="628"/>
      <c r="B47" s="629"/>
      <c r="C47" s="209"/>
      <c r="D47" s="267"/>
      <c r="E47" s="269"/>
      <c r="F47" s="269"/>
      <c r="G47" s="270"/>
    </row>
    <row r="48" spans="1:9" s="203" customFormat="1" ht="12" customHeight="1">
      <c r="A48" s="629"/>
      <c r="B48" s="623" t="s">
        <v>626</v>
      </c>
      <c r="C48" s="198"/>
      <c r="D48" s="199"/>
      <c r="E48" s="265"/>
      <c r="F48" s="265"/>
      <c r="G48" s="643"/>
      <c r="H48" s="190"/>
      <c r="I48" s="194"/>
    </row>
    <row r="49" spans="1:9" s="203" customFormat="1" ht="12" customHeight="1">
      <c r="A49" s="629"/>
      <c r="B49" s="623"/>
      <c r="C49" s="198"/>
      <c r="D49" s="199"/>
      <c r="E49" s="265"/>
      <c r="F49" s="265"/>
      <c r="G49" s="643"/>
      <c r="H49" s="190"/>
      <c r="I49" s="194"/>
    </row>
    <row r="50" spans="1:9" s="203" customFormat="1" ht="112.5">
      <c r="A50" s="607" t="s">
        <v>305</v>
      </c>
      <c r="B50" s="315" t="s">
        <v>91</v>
      </c>
      <c r="C50" s="645" t="s">
        <v>897</v>
      </c>
      <c r="D50" s="237"/>
      <c r="E50" s="239"/>
      <c r="F50" s="239"/>
      <c r="G50" s="239"/>
      <c r="H50" s="190"/>
      <c r="I50" s="194"/>
    </row>
    <row r="51" spans="1:9" s="203" customFormat="1" ht="12.75">
      <c r="A51" s="709"/>
      <c r="B51" s="681"/>
      <c r="C51" s="645" t="s">
        <v>898</v>
      </c>
      <c r="D51" s="318"/>
      <c r="E51" s="240"/>
      <c r="F51" s="240"/>
      <c r="G51" s="240"/>
      <c r="H51" s="190"/>
      <c r="I51" s="194"/>
    </row>
    <row r="52" spans="1:9" s="203" customFormat="1" ht="12.75">
      <c r="A52" s="709"/>
      <c r="B52" s="681"/>
      <c r="C52" s="645" t="s">
        <v>899</v>
      </c>
      <c r="D52" s="318" t="s">
        <v>900</v>
      </c>
      <c r="E52" s="240">
        <v>2545</v>
      </c>
      <c r="F52" s="770"/>
      <c r="G52" s="770">
        <f>+E52*F52</f>
        <v>0</v>
      </c>
      <c r="H52" s="190"/>
      <c r="I52" s="240"/>
    </row>
    <row r="53" spans="1:9" s="203" customFormat="1" ht="22.5">
      <c r="A53" s="709"/>
      <c r="B53" s="681"/>
      <c r="C53" s="645" t="s">
        <v>901</v>
      </c>
      <c r="D53" s="318" t="s">
        <v>900</v>
      </c>
      <c r="E53" s="240">
        <v>525</v>
      </c>
      <c r="F53" s="770"/>
      <c r="G53" s="770">
        <f aca="true" t="shared" si="1" ref="G53:G66">+E53*F53</f>
        <v>0</v>
      </c>
      <c r="H53" s="190"/>
      <c r="I53" s="240"/>
    </row>
    <row r="54" spans="1:9" s="203" customFormat="1" ht="12.75">
      <c r="A54" s="709"/>
      <c r="B54" s="681"/>
      <c r="C54" s="645" t="s">
        <v>902</v>
      </c>
      <c r="D54" s="318" t="s">
        <v>900</v>
      </c>
      <c r="E54" s="240">
        <v>5950</v>
      </c>
      <c r="F54" s="770"/>
      <c r="G54" s="770">
        <f t="shared" si="1"/>
        <v>0</v>
      </c>
      <c r="H54" s="190"/>
      <c r="I54" s="240"/>
    </row>
    <row r="55" spans="1:9" s="203" customFormat="1" ht="12.75">
      <c r="A55" s="709"/>
      <c r="B55" s="681"/>
      <c r="C55" s="645" t="s">
        <v>903</v>
      </c>
      <c r="D55" s="318"/>
      <c r="E55" s="770"/>
      <c r="F55" s="770"/>
      <c r="G55" s="770"/>
      <c r="H55" s="190"/>
      <c r="I55" s="240"/>
    </row>
    <row r="56" spans="1:9" s="203" customFormat="1" ht="12.75">
      <c r="A56" s="709"/>
      <c r="B56" s="681"/>
      <c r="C56" s="645" t="s">
        <v>904</v>
      </c>
      <c r="D56" s="318" t="s">
        <v>900</v>
      </c>
      <c r="E56" s="240">
        <v>480</v>
      </c>
      <c r="F56" s="770"/>
      <c r="G56" s="770">
        <f t="shared" si="1"/>
        <v>0</v>
      </c>
      <c r="H56" s="190"/>
      <c r="I56" s="240"/>
    </row>
    <row r="57" spans="1:9" s="203" customFormat="1" ht="22.5">
      <c r="A57" s="709"/>
      <c r="B57" s="681"/>
      <c r="C57" s="645" t="s">
        <v>905</v>
      </c>
      <c r="D57" s="318" t="s">
        <v>900</v>
      </c>
      <c r="E57" s="240">
        <v>550</v>
      </c>
      <c r="F57" s="770"/>
      <c r="G57" s="770">
        <f t="shared" si="1"/>
        <v>0</v>
      </c>
      <c r="H57" s="190"/>
      <c r="I57" s="240"/>
    </row>
    <row r="58" spans="1:9" s="203" customFormat="1" ht="12.75">
      <c r="A58" s="709"/>
      <c r="B58" s="681"/>
      <c r="C58" s="645" t="s">
        <v>906</v>
      </c>
      <c r="D58" s="318" t="s">
        <v>900</v>
      </c>
      <c r="E58" s="240">
        <v>251</v>
      </c>
      <c r="F58" s="770"/>
      <c r="G58" s="770">
        <f t="shared" si="1"/>
        <v>0</v>
      </c>
      <c r="H58" s="190"/>
      <c r="I58" s="240"/>
    </row>
    <row r="59" spans="1:9" s="203" customFormat="1" ht="12.75">
      <c r="A59" s="709"/>
      <c r="B59" s="681"/>
      <c r="C59" s="645" t="s">
        <v>907</v>
      </c>
      <c r="D59" s="318" t="s">
        <v>434</v>
      </c>
      <c r="E59" s="240">
        <v>720</v>
      </c>
      <c r="F59" s="770"/>
      <c r="G59" s="770">
        <f t="shared" si="1"/>
        <v>0</v>
      </c>
      <c r="H59" s="190"/>
      <c r="I59" s="240"/>
    </row>
    <row r="60" spans="1:9" s="203" customFormat="1" ht="12.75">
      <c r="A60" s="709"/>
      <c r="B60" s="681"/>
      <c r="C60" s="645" t="s">
        <v>908</v>
      </c>
      <c r="D60" s="318" t="s">
        <v>909</v>
      </c>
      <c r="E60" s="240">
        <v>16</v>
      </c>
      <c r="F60" s="770"/>
      <c r="G60" s="770">
        <f t="shared" si="1"/>
        <v>0</v>
      </c>
      <c r="H60" s="190"/>
      <c r="I60" s="240"/>
    </row>
    <row r="61" spans="1:9" s="203" customFormat="1" ht="22.5">
      <c r="A61" s="709"/>
      <c r="B61" s="681"/>
      <c r="C61" s="645" t="s">
        <v>910</v>
      </c>
      <c r="D61" s="318" t="s">
        <v>909</v>
      </c>
      <c r="E61" s="240">
        <v>14</v>
      </c>
      <c r="F61" s="770"/>
      <c r="G61" s="770">
        <f t="shared" si="1"/>
        <v>0</v>
      </c>
      <c r="H61" s="190"/>
      <c r="I61" s="240"/>
    </row>
    <row r="62" spans="1:9" s="203" customFormat="1" ht="12.75">
      <c r="A62" s="709"/>
      <c r="B62" s="681"/>
      <c r="C62" s="645" t="s">
        <v>911</v>
      </c>
      <c r="D62" s="318"/>
      <c r="E62" s="770"/>
      <c r="F62" s="770"/>
      <c r="G62" s="770"/>
      <c r="H62" s="190"/>
      <c r="I62" s="240"/>
    </row>
    <row r="63" spans="1:9" s="203" customFormat="1" ht="12.75">
      <c r="A63" s="709"/>
      <c r="B63" s="681"/>
      <c r="C63" s="645" t="s">
        <v>912</v>
      </c>
      <c r="D63" s="318" t="s">
        <v>909</v>
      </c>
      <c r="E63" s="240">
        <v>8</v>
      </c>
      <c r="F63" s="770"/>
      <c r="G63" s="770">
        <f t="shared" si="1"/>
        <v>0</v>
      </c>
      <c r="H63" s="190"/>
      <c r="I63" s="240"/>
    </row>
    <row r="64" spans="1:9" s="203" customFormat="1" ht="12.75">
      <c r="A64" s="709"/>
      <c r="B64" s="681"/>
      <c r="C64" s="645" t="s">
        <v>913</v>
      </c>
      <c r="D64" s="318" t="s">
        <v>909</v>
      </c>
      <c r="E64" s="240">
        <v>6</v>
      </c>
      <c r="F64" s="770"/>
      <c r="G64" s="770">
        <f t="shared" si="1"/>
        <v>0</v>
      </c>
      <c r="H64" s="190"/>
      <c r="I64" s="240"/>
    </row>
    <row r="65" spans="1:9" s="203" customFormat="1" ht="12.75">
      <c r="A65" s="709"/>
      <c r="B65" s="681"/>
      <c r="C65" s="645" t="s">
        <v>914</v>
      </c>
      <c r="D65" s="318" t="s">
        <v>909</v>
      </c>
      <c r="E65" s="240">
        <v>6</v>
      </c>
      <c r="F65" s="770"/>
      <c r="G65" s="770">
        <f t="shared" si="1"/>
        <v>0</v>
      </c>
      <c r="H65" s="190"/>
      <c r="I65" s="240"/>
    </row>
    <row r="66" spans="1:9" s="203" customFormat="1" ht="12.75">
      <c r="A66" s="709"/>
      <c r="B66" s="681"/>
      <c r="C66" s="645" t="s">
        <v>915</v>
      </c>
      <c r="D66" s="318" t="s">
        <v>434</v>
      </c>
      <c r="E66" s="240">
        <v>830</v>
      </c>
      <c r="F66" s="770"/>
      <c r="G66" s="770">
        <f t="shared" si="1"/>
        <v>0</v>
      </c>
      <c r="H66" s="190"/>
      <c r="I66" s="240"/>
    </row>
    <row r="67" spans="1:9" s="204" customFormat="1" ht="12.75">
      <c r="A67" s="622"/>
      <c r="B67" s="681"/>
      <c r="C67" s="645" t="s">
        <v>916</v>
      </c>
      <c r="D67" s="318" t="s">
        <v>917</v>
      </c>
      <c r="E67" s="240">
        <v>10</v>
      </c>
      <c r="F67" s="240">
        <f>SUM(G52:G66)</f>
        <v>0</v>
      </c>
      <c r="G67" s="240">
        <f>+ROUND(E67*F67/100,2)</f>
        <v>0</v>
      </c>
      <c r="H67" s="247"/>
      <c r="I67" s="248"/>
    </row>
    <row r="68" spans="1:9" s="203" customFormat="1" ht="12.75">
      <c r="A68" s="626"/>
      <c r="B68" s="627"/>
      <c r="C68" s="259" t="s">
        <v>42</v>
      </c>
      <c r="D68" s="261"/>
      <c r="E68" s="263"/>
      <c r="F68" s="263"/>
      <c r="G68" s="580">
        <f>SUM(G52:G67)</f>
        <v>0</v>
      </c>
      <c r="H68" s="190"/>
      <c r="I68" s="194"/>
    </row>
    <row r="69" spans="1:7" ht="12.75">
      <c r="A69" s="628"/>
      <c r="B69" s="629"/>
      <c r="C69" s="581"/>
      <c r="D69" s="582"/>
      <c r="E69" s="583"/>
      <c r="F69" s="583"/>
      <c r="G69" s="573"/>
    </row>
    <row r="70" spans="1:7" ht="12" customHeight="1">
      <c r="A70" s="628"/>
      <c r="B70" s="629"/>
      <c r="C70" s="581"/>
      <c r="D70" s="582"/>
      <c r="E70" s="583"/>
      <c r="F70" s="583"/>
      <c r="G70" s="573"/>
    </row>
    <row r="71" spans="1:7" ht="12" customHeight="1">
      <c r="A71" s="628"/>
      <c r="B71" s="766" t="s">
        <v>621</v>
      </c>
      <c r="C71" s="754"/>
      <c r="D71" s="754"/>
      <c r="E71" s="754"/>
      <c r="F71" s="754"/>
      <c r="G71" s="573"/>
    </row>
    <row r="72" spans="1:7" ht="16.5" customHeight="1">
      <c r="A72" s="631"/>
      <c r="B72" s="754"/>
      <c r="C72" s="754"/>
      <c r="D72" s="754"/>
      <c r="E72" s="754"/>
      <c r="F72" s="754"/>
      <c r="G72" s="586"/>
    </row>
    <row r="73" spans="1:7" ht="11.25">
      <c r="A73" s="631"/>
      <c r="B73" s="622"/>
      <c r="C73" s="584"/>
      <c r="D73" s="585"/>
      <c r="E73" s="586"/>
      <c r="F73" s="586"/>
      <c r="G73" s="586"/>
    </row>
    <row r="74" spans="1:7" ht="11.25">
      <c r="A74" s="631"/>
      <c r="B74" s="622"/>
      <c r="C74" s="584"/>
      <c r="D74" s="585"/>
      <c r="E74" s="586"/>
      <c r="F74" s="586"/>
      <c r="G74" s="586"/>
    </row>
    <row r="75" spans="1:7" ht="11.25">
      <c r="A75" s="619"/>
      <c r="B75" s="622"/>
      <c r="C75" s="559"/>
      <c r="D75" s="585"/>
      <c r="E75" s="586"/>
      <c r="F75" s="586"/>
      <c r="G75" s="586"/>
    </row>
    <row r="76" spans="1:7" ht="11.25">
      <c r="A76" s="631"/>
      <c r="B76" s="622"/>
      <c r="C76" s="584"/>
      <c r="D76" s="585"/>
      <c r="E76" s="586"/>
      <c r="F76" s="586"/>
      <c r="G76" s="586"/>
    </row>
    <row r="77" spans="1:7" ht="11.25">
      <c r="A77" s="619"/>
      <c r="B77" s="630"/>
      <c r="C77" s="584"/>
      <c r="D77" s="585"/>
      <c r="E77" s="586"/>
      <c r="F77" s="586"/>
      <c r="G77" s="586"/>
    </row>
    <row r="78" spans="1:7" ht="11.25">
      <c r="A78" s="631"/>
      <c r="B78" s="622"/>
      <c r="C78" s="584"/>
      <c r="D78" s="585"/>
      <c r="E78" s="586"/>
      <c r="F78" s="586"/>
      <c r="G78" s="586"/>
    </row>
    <row r="79" spans="1:7" ht="11.25">
      <c r="A79" s="631"/>
      <c r="B79" s="622"/>
      <c r="C79" s="584"/>
      <c r="D79" s="585"/>
      <c r="E79" s="586"/>
      <c r="F79" s="586"/>
      <c r="G79" s="586"/>
    </row>
    <row r="80" spans="1:11" s="190" customFormat="1" ht="11.25">
      <c r="A80" s="631"/>
      <c r="B80" s="622"/>
      <c r="C80" s="584"/>
      <c r="D80" s="585"/>
      <c r="E80" s="586"/>
      <c r="F80" s="586"/>
      <c r="G80" s="586"/>
      <c r="I80" s="187"/>
      <c r="J80" s="187"/>
      <c r="K80" s="187"/>
    </row>
    <row r="81" spans="1:11" s="190" customFormat="1" ht="11.25">
      <c r="A81" s="631"/>
      <c r="B81" s="622"/>
      <c r="C81" s="584"/>
      <c r="D81" s="585"/>
      <c r="E81" s="586"/>
      <c r="F81" s="586"/>
      <c r="G81" s="586"/>
      <c r="I81" s="187"/>
      <c r="J81" s="187"/>
      <c r="K81" s="187"/>
    </row>
    <row r="82" spans="1:11" s="190" customFormat="1" ht="11.25">
      <c r="A82" s="631"/>
      <c r="B82" s="622"/>
      <c r="C82" s="584"/>
      <c r="D82" s="585"/>
      <c r="E82" s="586"/>
      <c r="F82" s="586"/>
      <c r="G82" s="586"/>
      <c r="I82" s="187"/>
      <c r="J82" s="187"/>
      <c r="K82" s="187"/>
    </row>
  </sheetData>
  <sheetProtection/>
  <mergeCells count="6">
    <mergeCell ref="B5:G5"/>
    <mergeCell ref="B6:G6"/>
    <mergeCell ref="C9:F9"/>
    <mergeCell ref="C10:F10"/>
    <mergeCell ref="B71:F72"/>
    <mergeCell ref="C7:F7"/>
  </mergeCells>
  <printOptions horizontalCentered="1"/>
  <pageMargins left="0.1968503937007874" right="0.3937007874015748" top="0.984251968503937" bottom="0.984251968503937" header="0.3937007874015748" footer="0.5905511811023623"/>
  <pageSetup firstPageNumber="38"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1" manualBreakCount="1">
    <brk id="22" max="255" man="1"/>
  </rowBreaks>
</worksheet>
</file>

<file path=xl/worksheets/sheet13.xml><?xml version="1.0" encoding="utf-8"?>
<worksheet xmlns="http://schemas.openxmlformats.org/spreadsheetml/2006/main" xmlns:r="http://schemas.openxmlformats.org/officeDocument/2006/relationships">
  <sheetPr>
    <tabColor theme="5" tint="0.5999900102615356"/>
  </sheetPr>
  <dimension ref="A4:K49"/>
  <sheetViews>
    <sheetView showGridLines="0" view="pageBreakPreview" zoomScale="115" zoomScaleNormal="115" zoomScaleSheetLayoutView="115" zoomScalePageLayoutView="0" workbookViewId="0" topLeftCell="A1">
      <selection activeCell="C39" sqref="C39"/>
    </sheetView>
  </sheetViews>
  <sheetFormatPr defaultColWidth="8.75390625" defaultRowHeight="15.75"/>
  <cols>
    <col min="1" max="1" width="2.25390625" style="468" customWidth="1"/>
    <col min="2" max="2" width="6.00390625" style="469" customWidth="1"/>
    <col min="3" max="3" width="33.625" style="468" customWidth="1"/>
    <col min="4" max="4" width="4.50390625" style="469" customWidth="1"/>
    <col min="5" max="5" width="8.25390625" style="470" customWidth="1"/>
    <col min="6" max="6" width="11.25390625" style="470" customWidth="1"/>
    <col min="7" max="7" width="13.50390625" style="470" customWidth="1"/>
    <col min="8" max="8" width="8.625" style="190" customWidth="1"/>
    <col min="9" max="9" width="9.00390625" style="187" customWidth="1"/>
    <col min="10" max="16384" width="8.75390625" style="187" customWidth="1"/>
  </cols>
  <sheetData>
    <row r="1" ht="15.75" customHeight="1"/>
    <row r="2" ht="15.75" customHeight="1"/>
    <row r="3" ht="15.75" customHeight="1"/>
    <row r="4" spans="1:9" s="196" customFormat="1" ht="15.75" customHeight="1">
      <c r="A4" s="191"/>
      <c r="B4" s="616" t="s">
        <v>618</v>
      </c>
      <c r="C4" s="545"/>
      <c r="D4" s="546"/>
      <c r="E4" s="547"/>
      <c r="F4" s="547"/>
      <c r="G4" s="547"/>
      <c r="I4" s="191"/>
    </row>
    <row r="5" spans="1:9" s="478" customFormat="1" ht="41.25" customHeight="1">
      <c r="A5" s="646"/>
      <c r="B5" s="753" t="s">
        <v>351</v>
      </c>
      <c r="C5" s="754"/>
      <c r="D5" s="754"/>
      <c r="E5" s="754"/>
      <c r="F5" s="754"/>
      <c r="G5" s="754"/>
      <c r="I5" s="548"/>
    </row>
    <row r="6" spans="1:9" s="478" customFormat="1" ht="15.75" customHeight="1">
      <c r="A6" s="646"/>
      <c r="B6" s="646" t="s">
        <v>628</v>
      </c>
      <c r="C6" s="545"/>
      <c r="D6" s="546"/>
      <c r="E6" s="547"/>
      <c r="F6" s="547"/>
      <c r="G6" s="547"/>
      <c r="I6" s="548"/>
    </row>
    <row r="7" spans="1:9" s="485" customFormat="1" ht="15.75" customHeight="1">
      <c r="A7" s="549"/>
      <c r="B7" s="549" t="s">
        <v>629</v>
      </c>
      <c r="C7" s="550"/>
      <c r="D7" s="551"/>
      <c r="E7" s="552"/>
      <c r="F7" s="552"/>
      <c r="G7" s="553">
        <f>G35</f>
        <v>0</v>
      </c>
      <c r="I7" s="554"/>
    </row>
    <row r="8" spans="1:9" s="485" customFormat="1" ht="15.75" customHeight="1">
      <c r="A8" s="549"/>
      <c r="B8" s="647"/>
      <c r="C8" s="555"/>
      <c r="D8" s="555"/>
      <c r="E8" s="556"/>
      <c r="F8" s="556"/>
      <c r="G8" s="557"/>
      <c r="I8" s="554"/>
    </row>
    <row r="9" spans="1:9" s="485" customFormat="1" ht="15.75" customHeight="1" thickBot="1">
      <c r="A9" s="549"/>
      <c r="B9" s="549" t="s">
        <v>42</v>
      </c>
      <c r="C9" s="550"/>
      <c r="D9" s="551"/>
      <c r="E9" s="552"/>
      <c r="F9" s="552"/>
      <c r="G9" s="558">
        <f>SUM(G7:G8)</f>
        <v>0</v>
      </c>
      <c r="I9" s="554"/>
    </row>
    <row r="10" spans="1:9" s="485" customFormat="1" ht="15.75" customHeight="1" thickTop="1">
      <c r="A10" s="549"/>
      <c r="B10" s="549"/>
      <c r="C10" s="550"/>
      <c r="D10" s="551"/>
      <c r="E10" s="552"/>
      <c r="F10" s="552"/>
      <c r="G10" s="552"/>
      <c r="I10" s="554"/>
    </row>
    <row r="11" spans="1:9" s="485" customFormat="1" ht="15.75" customHeight="1">
      <c r="A11" s="549"/>
      <c r="B11" s="549" t="s">
        <v>429</v>
      </c>
      <c r="C11" s="550"/>
      <c r="D11" s="551"/>
      <c r="E11" s="552"/>
      <c r="F11" s="552"/>
      <c r="G11" s="553">
        <f>G9*0.22</f>
        <v>0</v>
      </c>
      <c r="I11" s="554"/>
    </row>
    <row r="12" spans="1:9" s="485" customFormat="1" ht="15.75" customHeight="1">
      <c r="A12" s="549"/>
      <c r="B12" s="647"/>
      <c r="C12" s="555"/>
      <c r="D12" s="555"/>
      <c r="E12" s="556"/>
      <c r="F12" s="556"/>
      <c r="G12" s="557"/>
      <c r="I12" s="554"/>
    </row>
    <row r="13" spans="1:9" s="485" customFormat="1" ht="15.75" customHeight="1" thickBot="1">
      <c r="A13" s="549"/>
      <c r="B13" s="549" t="s">
        <v>44</v>
      </c>
      <c r="C13" s="550"/>
      <c r="D13" s="551"/>
      <c r="E13" s="552"/>
      <c r="F13" s="552"/>
      <c r="G13" s="558">
        <f>SUM(G9:G12)</f>
        <v>0</v>
      </c>
      <c r="I13" s="554"/>
    </row>
    <row r="14" spans="1:9" s="485" customFormat="1" ht="15.75" customHeight="1" thickTop="1">
      <c r="A14" s="549"/>
      <c r="B14" s="549"/>
      <c r="C14" s="550"/>
      <c r="D14" s="551"/>
      <c r="E14" s="552"/>
      <c r="F14" s="552"/>
      <c r="G14" s="552"/>
      <c r="I14" s="554"/>
    </row>
    <row r="15" spans="1:9" s="485" customFormat="1" ht="15.75" customHeight="1">
      <c r="A15" s="549"/>
      <c r="B15" s="549"/>
      <c r="C15" s="550"/>
      <c r="D15" s="551"/>
      <c r="E15" s="552"/>
      <c r="F15" s="552"/>
      <c r="G15" s="552"/>
      <c r="I15" s="554"/>
    </row>
    <row r="16" spans="1:9" s="485" customFormat="1" ht="15.75" customHeight="1">
      <c r="A16" s="549"/>
      <c r="B16" s="549"/>
      <c r="C16" s="550"/>
      <c r="D16" s="551"/>
      <c r="E16" s="552"/>
      <c r="F16" s="552"/>
      <c r="G16" s="552"/>
      <c r="I16" s="554"/>
    </row>
    <row r="17" spans="1:9" s="485" customFormat="1" ht="15.75" customHeight="1">
      <c r="A17" s="549"/>
      <c r="B17" s="549"/>
      <c r="C17" s="550"/>
      <c r="D17" s="551"/>
      <c r="E17" s="552"/>
      <c r="F17" s="552"/>
      <c r="G17" s="552"/>
      <c r="I17" s="554"/>
    </row>
    <row r="18" spans="1:9" s="496" customFormat="1" ht="15.75" customHeight="1">
      <c r="A18" s="559"/>
      <c r="B18" s="559"/>
      <c r="C18" s="560"/>
      <c r="D18" s="561"/>
      <c r="E18" s="562"/>
      <c r="F18" s="562"/>
      <c r="G18" s="562"/>
      <c r="I18" s="563"/>
    </row>
    <row r="19" spans="1:9" s="503" customFormat="1" ht="15.75" customHeight="1">
      <c r="A19" s="564"/>
      <c r="B19" s="564"/>
      <c r="C19" s="564"/>
      <c r="D19" s="565"/>
      <c r="E19" s="566"/>
      <c r="F19" s="566"/>
      <c r="G19" s="566"/>
      <c r="H19" s="567"/>
      <c r="I19" s="568"/>
    </row>
    <row r="20" spans="1:8" s="232" customFormat="1" ht="12" customHeight="1">
      <c r="A20" s="569" t="s">
        <v>46</v>
      </c>
      <c r="B20" s="569" t="s">
        <v>47</v>
      </c>
      <c r="C20" s="569" t="s">
        <v>48</v>
      </c>
      <c r="D20" s="569" t="s">
        <v>49</v>
      </c>
      <c r="E20" s="570" t="s">
        <v>50</v>
      </c>
      <c r="F20" s="570" t="s">
        <v>51</v>
      </c>
      <c r="G20" s="570" t="s">
        <v>52</v>
      </c>
      <c r="H20" s="231"/>
    </row>
    <row r="21" spans="1:8" s="232" customFormat="1" ht="12" customHeight="1">
      <c r="A21" s="571"/>
      <c r="B21" s="571"/>
      <c r="C21" s="571"/>
      <c r="D21" s="571"/>
      <c r="E21" s="572"/>
      <c r="F21" s="572"/>
      <c r="G21" s="572"/>
      <c r="H21" s="231"/>
    </row>
    <row r="22" spans="1:9" s="204" customFormat="1" ht="12" customHeight="1">
      <c r="A22" s="549"/>
      <c r="B22" s="550" t="s">
        <v>53</v>
      </c>
      <c r="C22" s="549" t="s">
        <v>630</v>
      </c>
      <c r="D22" s="550"/>
      <c r="E22" s="573"/>
      <c r="F22" s="573"/>
      <c r="G22" s="573"/>
      <c r="H22" s="190"/>
      <c r="I22" s="194"/>
    </row>
    <row r="23" spans="1:9" s="204" customFormat="1" ht="12" customHeight="1">
      <c r="A23" s="549"/>
      <c r="B23" s="550"/>
      <c r="C23" s="549"/>
      <c r="D23" s="550"/>
      <c r="E23" s="573"/>
      <c r="F23" s="573"/>
      <c r="G23" s="573"/>
      <c r="H23" s="190"/>
      <c r="I23" s="194"/>
    </row>
    <row r="24" spans="1:9" s="204" customFormat="1" ht="33.75">
      <c r="A24" s="624">
        <v>1</v>
      </c>
      <c r="B24" s="625" t="s">
        <v>91</v>
      </c>
      <c r="C24" s="648" t="s">
        <v>631</v>
      </c>
      <c r="D24" s="575" t="s">
        <v>334</v>
      </c>
      <c r="E24" s="576">
        <v>2</v>
      </c>
      <c r="F24" s="576"/>
      <c r="G24" s="576">
        <f aca="true" t="shared" si="0" ref="G24:G34">E24*F24</f>
        <v>0</v>
      </c>
      <c r="H24" s="190"/>
      <c r="I24" s="241"/>
    </row>
    <row r="25" spans="1:9" s="204" customFormat="1" ht="33.75">
      <c r="A25" s="624">
        <v>2</v>
      </c>
      <c r="B25" s="625" t="s">
        <v>91</v>
      </c>
      <c r="C25" s="648" t="s">
        <v>632</v>
      </c>
      <c r="D25" s="575" t="s">
        <v>334</v>
      </c>
      <c r="E25" s="576">
        <v>2</v>
      </c>
      <c r="F25" s="576"/>
      <c r="G25" s="576">
        <f t="shared" si="0"/>
        <v>0</v>
      </c>
      <c r="H25" s="190"/>
      <c r="I25" s="241"/>
    </row>
    <row r="26" spans="1:9" s="204" customFormat="1" ht="22.5">
      <c r="A26" s="624">
        <v>3</v>
      </c>
      <c r="B26" s="625" t="s">
        <v>91</v>
      </c>
      <c r="C26" s="648" t="s">
        <v>633</v>
      </c>
      <c r="D26" s="575" t="s">
        <v>60</v>
      </c>
      <c r="E26" s="576">
        <v>2</v>
      </c>
      <c r="F26" s="576"/>
      <c r="G26" s="576">
        <f t="shared" si="0"/>
        <v>0</v>
      </c>
      <c r="H26" s="190"/>
      <c r="I26" s="241"/>
    </row>
    <row r="27" spans="1:9" s="204" customFormat="1" ht="12.75">
      <c r="A27" s="624">
        <v>4</v>
      </c>
      <c r="B27" s="625" t="s">
        <v>91</v>
      </c>
      <c r="C27" s="648" t="s">
        <v>634</v>
      </c>
      <c r="D27" s="575" t="s">
        <v>380</v>
      </c>
      <c r="E27" s="576">
        <v>30</v>
      </c>
      <c r="F27" s="576"/>
      <c r="G27" s="576">
        <f t="shared" si="0"/>
        <v>0</v>
      </c>
      <c r="H27" s="190"/>
      <c r="I27" s="241"/>
    </row>
    <row r="28" spans="1:9" s="204" customFormat="1" ht="12.75">
      <c r="A28" s="624">
        <v>5</v>
      </c>
      <c r="B28" s="625" t="s">
        <v>91</v>
      </c>
      <c r="C28" s="648" t="s">
        <v>635</v>
      </c>
      <c r="D28" s="575" t="s">
        <v>380</v>
      </c>
      <c r="E28" s="576">
        <v>30</v>
      </c>
      <c r="F28" s="576"/>
      <c r="G28" s="576">
        <f t="shared" si="0"/>
        <v>0</v>
      </c>
      <c r="H28" s="190"/>
      <c r="I28" s="241"/>
    </row>
    <row r="29" spans="1:9" s="204" customFormat="1" ht="12.75">
      <c r="A29" s="624">
        <v>6</v>
      </c>
      <c r="B29" s="625" t="s">
        <v>91</v>
      </c>
      <c r="C29" s="648" t="s">
        <v>636</v>
      </c>
      <c r="D29" s="575" t="s">
        <v>380</v>
      </c>
      <c r="E29" s="576">
        <v>30</v>
      </c>
      <c r="F29" s="576"/>
      <c r="G29" s="576">
        <f t="shared" si="0"/>
        <v>0</v>
      </c>
      <c r="H29" s="190"/>
      <c r="I29" s="241"/>
    </row>
    <row r="30" spans="1:9" s="204" customFormat="1" ht="12.75">
      <c r="A30" s="624">
        <v>7</v>
      </c>
      <c r="B30" s="625" t="s">
        <v>91</v>
      </c>
      <c r="C30" s="648" t="s">
        <v>637</v>
      </c>
      <c r="D30" s="575" t="s">
        <v>334</v>
      </c>
      <c r="E30" s="576">
        <v>1</v>
      </c>
      <c r="F30" s="576"/>
      <c r="G30" s="576">
        <f t="shared" si="0"/>
        <v>0</v>
      </c>
      <c r="H30" s="190"/>
      <c r="I30" s="241"/>
    </row>
    <row r="31" spans="1:9" s="204" customFormat="1" ht="12.75">
      <c r="A31" s="624">
        <v>8</v>
      </c>
      <c r="B31" s="625" t="s">
        <v>91</v>
      </c>
      <c r="C31" s="648" t="s">
        <v>638</v>
      </c>
      <c r="D31" s="575" t="s">
        <v>334</v>
      </c>
      <c r="E31" s="576">
        <v>1</v>
      </c>
      <c r="F31" s="576"/>
      <c r="G31" s="576">
        <f t="shared" si="0"/>
        <v>0</v>
      </c>
      <c r="H31" s="190"/>
      <c r="I31" s="241"/>
    </row>
    <row r="32" spans="1:9" s="204" customFormat="1" ht="12.75">
      <c r="A32" s="624">
        <v>9</v>
      </c>
      <c r="B32" s="625" t="s">
        <v>91</v>
      </c>
      <c r="C32" s="648" t="s">
        <v>639</v>
      </c>
      <c r="D32" s="575" t="s">
        <v>334</v>
      </c>
      <c r="E32" s="576">
        <v>1</v>
      </c>
      <c r="F32" s="576"/>
      <c r="G32" s="576">
        <f t="shared" si="0"/>
        <v>0</v>
      </c>
      <c r="H32" s="190"/>
      <c r="I32" s="241"/>
    </row>
    <row r="33" spans="1:9" s="204" customFormat="1" ht="22.5">
      <c r="A33" s="624">
        <v>10</v>
      </c>
      <c r="B33" s="625" t="s">
        <v>91</v>
      </c>
      <c r="C33" s="648" t="s">
        <v>640</v>
      </c>
      <c r="D33" s="575" t="s">
        <v>334</v>
      </c>
      <c r="E33" s="576">
        <v>1</v>
      </c>
      <c r="F33" s="576"/>
      <c r="G33" s="576">
        <f t="shared" si="0"/>
        <v>0</v>
      </c>
      <c r="H33" s="190"/>
      <c r="I33" s="241"/>
    </row>
    <row r="34" spans="1:9" s="204" customFormat="1" ht="12.75">
      <c r="A34" s="624">
        <v>11</v>
      </c>
      <c r="B34" s="625" t="s">
        <v>91</v>
      </c>
      <c r="C34" s="648" t="s">
        <v>641</v>
      </c>
      <c r="D34" s="575" t="s">
        <v>334</v>
      </c>
      <c r="E34" s="576">
        <v>1</v>
      </c>
      <c r="F34" s="576"/>
      <c r="G34" s="576">
        <f t="shared" si="0"/>
        <v>0</v>
      </c>
      <c r="H34" s="190"/>
      <c r="I34" s="241"/>
    </row>
    <row r="35" spans="1:11" s="204" customFormat="1" ht="12" customHeight="1">
      <c r="A35" s="626"/>
      <c r="B35" s="627"/>
      <c r="C35" s="577" t="s">
        <v>42</v>
      </c>
      <c r="D35" s="578" t="s">
        <v>642</v>
      </c>
      <c r="E35" s="579"/>
      <c r="F35" s="579"/>
      <c r="G35" s="580">
        <f>SUM(G24:G34)</f>
        <v>0</v>
      </c>
      <c r="H35" s="190"/>
      <c r="I35" s="518"/>
      <c r="J35" s="519"/>
      <c r="K35" s="519"/>
    </row>
    <row r="36" spans="1:9" s="204" customFormat="1" ht="12" customHeight="1">
      <c r="A36" s="628"/>
      <c r="B36" s="629"/>
      <c r="C36" s="581"/>
      <c r="D36" s="582"/>
      <c r="E36" s="583"/>
      <c r="F36" s="583"/>
      <c r="G36" s="573"/>
      <c r="H36" s="190"/>
      <c r="I36" s="194"/>
    </row>
    <row r="37" spans="1:7" ht="12" customHeight="1">
      <c r="A37" s="559"/>
      <c r="B37" s="560"/>
      <c r="C37" s="584"/>
      <c r="D37" s="585"/>
      <c r="E37" s="586"/>
      <c r="F37" s="586"/>
      <c r="G37" s="586"/>
    </row>
    <row r="38" spans="1:7" ht="12" customHeight="1">
      <c r="A38" s="584"/>
      <c r="B38" s="585"/>
      <c r="C38" s="584"/>
      <c r="D38" s="585"/>
      <c r="E38" s="586"/>
      <c r="F38" s="586"/>
      <c r="G38" s="586"/>
    </row>
    <row r="39" spans="1:7" ht="11.25">
      <c r="A39" s="584"/>
      <c r="B39" s="585"/>
      <c r="C39" s="559"/>
      <c r="D39" s="585"/>
      <c r="E39" s="586"/>
      <c r="F39" s="586"/>
      <c r="G39" s="586"/>
    </row>
    <row r="40" spans="1:7" ht="11.25">
      <c r="A40" s="584"/>
      <c r="B40" s="585"/>
      <c r="C40" s="584"/>
      <c r="D40" s="585"/>
      <c r="E40" s="586"/>
      <c r="F40" s="586"/>
      <c r="G40" s="586"/>
    </row>
    <row r="41" spans="1:7" ht="11.25">
      <c r="A41" s="584"/>
      <c r="B41" s="585"/>
      <c r="C41" s="584"/>
      <c r="D41" s="585"/>
      <c r="E41" s="586"/>
      <c r="F41" s="586"/>
      <c r="G41" s="586"/>
    </row>
    <row r="42" spans="1:7" ht="11.25">
      <c r="A42" s="559"/>
      <c r="B42" s="585"/>
      <c r="C42" s="559"/>
      <c r="D42" s="585"/>
      <c r="E42" s="586"/>
      <c r="F42" s="586"/>
      <c r="G42" s="586"/>
    </row>
    <row r="43" spans="1:7" ht="11.25">
      <c r="A43" s="584"/>
      <c r="B43" s="585"/>
      <c r="C43" s="584"/>
      <c r="D43" s="585"/>
      <c r="E43" s="586"/>
      <c r="F43" s="586"/>
      <c r="G43" s="586"/>
    </row>
    <row r="44" spans="1:7" ht="11.25">
      <c r="A44" s="559"/>
      <c r="B44" s="560"/>
      <c r="C44" s="584"/>
      <c r="D44" s="585"/>
      <c r="E44" s="586"/>
      <c r="F44" s="586"/>
      <c r="G44" s="586"/>
    </row>
    <row r="45" spans="1:7" ht="11.25">
      <c r="A45" s="584"/>
      <c r="B45" s="585"/>
      <c r="C45" s="584"/>
      <c r="D45" s="585"/>
      <c r="E45" s="586"/>
      <c r="F45" s="586"/>
      <c r="G45" s="586"/>
    </row>
    <row r="46" spans="1:7" ht="11.25">
      <c r="A46" s="584"/>
      <c r="B46" s="585"/>
      <c r="C46" s="584"/>
      <c r="D46" s="585"/>
      <c r="E46" s="586"/>
      <c r="F46" s="586"/>
      <c r="G46" s="586"/>
    </row>
    <row r="47" spans="1:11" s="190" customFormat="1" ht="11.25">
      <c r="A47" s="584"/>
      <c r="B47" s="585"/>
      <c r="C47" s="584"/>
      <c r="D47" s="585"/>
      <c r="E47" s="586"/>
      <c r="F47" s="586"/>
      <c r="G47" s="586"/>
      <c r="I47" s="187"/>
      <c r="J47" s="187"/>
      <c r="K47" s="187"/>
    </row>
    <row r="48" spans="1:11" s="190" customFormat="1" ht="11.25">
      <c r="A48" s="584"/>
      <c r="B48" s="585"/>
      <c r="C48" s="584"/>
      <c r="D48" s="585"/>
      <c r="E48" s="586"/>
      <c r="F48" s="586"/>
      <c r="G48" s="586"/>
      <c r="I48" s="187"/>
      <c r="J48" s="187"/>
      <c r="K48" s="187"/>
    </row>
    <row r="49" spans="1:11" s="190" customFormat="1" ht="11.25">
      <c r="A49" s="584"/>
      <c r="B49" s="585"/>
      <c r="C49" s="584"/>
      <c r="D49" s="585"/>
      <c r="E49" s="586"/>
      <c r="F49" s="586"/>
      <c r="G49" s="586"/>
      <c r="I49" s="187"/>
      <c r="J49" s="187"/>
      <c r="K49" s="187"/>
    </row>
  </sheetData>
  <sheetProtection/>
  <mergeCells count="1">
    <mergeCell ref="B5:G5"/>
  </mergeCells>
  <printOptions horizontalCentered="1"/>
  <pageMargins left="0.1968503937007874" right="0.3937007874015748" top="0.984251968503937" bottom="0.984251968503937" header="0.3937007874015748" footer="0.5905511811023623"/>
  <pageSetup firstPageNumber="40"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1" manualBreakCount="1">
    <brk id="18" max="6" man="1"/>
  </rowBreaks>
</worksheet>
</file>

<file path=xl/worksheets/sheet2.xml><?xml version="1.0" encoding="utf-8"?>
<worksheet xmlns="http://schemas.openxmlformats.org/spreadsheetml/2006/main" xmlns:r="http://schemas.openxmlformats.org/officeDocument/2006/relationships">
  <sheetPr>
    <tabColor theme="6" tint="0.39998000860214233"/>
  </sheetPr>
  <dimension ref="A9:E26"/>
  <sheetViews>
    <sheetView zoomScalePageLayoutView="0" workbookViewId="0" topLeftCell="A1">
      <selection activeCell="C22" sqref="C22"/>
    </sheetView>
  </sheetViews>
  <sheetFormatPr defaultColWidth="9.00390625" defaultRowHeight="15.75"/>
  <cols>
    <col min="1" max="1" width="2.125" style="453" customWidth="1"/>
    <col min="2" max="2" width="4.50390625" style="453" customWidth="1"/>
    <col min="3" max="3" width="51.125" style="453" customWidth="1"/>
    <col min="4" max="4" width="11.625" style="465" customWidth="1"/>
    <col min="5" max="16384" width="9.00390625" style="453" customWidth="1"/>
  </cols>
  <sheetData>
    <row r="9" spans="2:4" ht="18">
      <c r="B9" s="748" t="s">
        <v>361</v>
      </c>
      <c r="C9" s="749"/>
      <c r="D9" s="749"/>
    </row>
    <row r="10" spans="2:4" ht="15.75">
      <c r="B10" s="750" t="s">
        <v>362</v>
      </c>
      <c r="C10" s="751"/>
      <c r="D10" s="752"/>
    </row>
    <row r="11" spans="2:4" ht="15.75">
      <c r="B11" s="454"/>
      <c r="C11" s="454"/>
      <c r="D11" s="455"/>
    </row>
    <row r="12" spans="2:4" ht="15.75">
      <c r="B12" s="456" t="s">
        <v>363</v>
      </c>
      <c r="C12" s="457"/>
      <c r="D12" s="458"/>
    </row>
    <row r="13" spans="1:4" ht="15.75">
      <c r="A13" s="459"/>
      <c r="B13" s="460" t="s">
        <v>364</v>
      </c>
      <c r="C13" s="461"/>
      <c r="D13" s="462"/>
    </row>
    <row r="14" spans="1:4" ht="15.75">
      <c r="A14" s="459"/>
      <c r="B14" s="463"/>
      <c r="C14" s="461"/>
      <c r="D14" s="462"/>
    </row>
    <row r="15" spans="1:4" ht="15.75">
      <c r="A15" s="459"/>
      <c r="B15" s="589" t="s">
        <v>365</v>
      </c>
      <c r="C15" s="542" t="s">
        <v>366</v>
      </c>
      <c r="D15" s="484">
        <f>'2.1.1-NADVOZ'!G17</f>
        <v>0</v>
      </c>
    </row>
    <row r="16" spans="1:4" ht="26.25">
      <c r="A16" s="459"/>
      <c r="B16" s="589" t="s">
        <v>367</v>
      </c>
      <c r="C16" s="588" t="s">
        <v>371</v>
      </c>
      <c r="D16" s="484">
        <f>'2.1.2 NADVOZ-nasip med krili'!G11</f>
        <v>0</v>
      </c>
    </row>
    <row r="17" spans="1:4" ht="15.75">
      <c r="A17" s="459"/>
      <c r="B17" s="480"/>
      <c r="C17" s="542"/>
      <c r="D17" s="483"/>
    </row>
    <row r="18" spans="1:4" ht="16.5" thickBot="1">
      <c r="A18" s="459"/>
      <c r="B18" s="480"/>
      <c r="C18" s="542" t="s">
        <v>368</v>
      </c>
      <c r="D18" s="491">
        <f>+SUM(D15:D16)</f>
        <v>0</v>
      </c>
    </row>
    <row r="19" spans="1:4" ht="16.5" thickTop="1">
      <c r="A19" s="459"/>
      <c r="B19" s="480"/>
      <c r="C19" s="543"/>
      <c r="D19" s="587"/>
    </row>
    <row r="20" spans="1:5" ht="15.75">
      <c r="A20" s="459"/>
      <c r="B20" s="463"/>
      <c r="C20" s="543" t="s">
        <v>369</v>
      </c>
      <c r="D20" s="484">
        <f>+D18*0.22</f>
        <v>0</v>
      </c>
      <c r="E20" s="465"/>
    </row>
    <row r="21" spans="1:4" ht="15.75">
      <c r="A21" s="466"/>
      <c r="B21" s="487"/>
      <c r="C21" s="488"/>
      <c r="D21" s="488"/>
    </row>
    <row r="22" spans="1:4" ht="16.5" thickBot="1">
      <c r="A22" s="459"/>
      <c r="B22" s="480"/>
      <c r="C22" s="543" t="s">
        <v>370</v>
      </c>
      <c r="D22" s="491">
        <f>+D18+D20</f>
        <v>0</v>
      </c>
    </row>
    <row r="23" spans="1:4" ht="16.5" thickTop="1">
      <c r="A23" s="459"/>
      <c r="B23" s="459"/>
      <c r="C23" s="459"/>
      <c r="D23" s="467"/>
    </row>
    <row r="24" spans="1:4" ht="15.75">
      <c r="A24" s="459"/>
      <c r="B24" s="459"/>
      <c r="C24" s="459"/>
      <c r="D24" s="467"/>
    </row>
    <row r="25" spans="1:4" ht="15.75">
      <c r="A25" s="459"/>
      <c r="B25" s="198" t="s">
        <v>45</v>
      </c>
      <c r="C25" s="459"/>
      <c r="D25" s="467"/>
    </row>
    <row r="26" spans="1:4" ht="15.75">
      <c r="A26" s="459"/>
      <c r="B26" s="459"/>
      <c r="C26" s="459"/>
      <c r="D26" s="467"/>
    </row>
  </sheetData>
  <sheetProtection/>
  <mergeCells count="2">
    <mergeCell ref="B9:D9"/>
    <mergeCell ref="B10:D10"/>
  </mergeCells>
  <conditionalFormatting sqref="D16:D17 D19">
    <cfRule type="expression" priority="5" dxfId="7" stopIfTrue="1">
      <formula>$H$8=1</formula>
    </cfRule>
  </conditionalFormatting>
  <conditionalFormatting sqref="D15">
    <cfRule type="expression" priority="4" dxfId="8" stopIfTrue="1">
      <formula>$L$9=1</formula>
    </cfRule>
  </conditionalFormatting>
  <conditionalFormatting sqref="D18">
    <cfRule type="expression" priority="3" dxfId="7" stopIfTrue="1">
      <formula>$H$8=1</formula>
    </cfRule>
  </conditionalFormatting>
  <conditionalFormatting sqref="D21:D22">
    <cfRule type="expression" priority="2" dxfId="7" stopIfTrue="1">
      <formula>$H$8=1</formula>
    </cfRule>
  </conditionalFormatting>
  <conditionalFormatting sqref="D20">
    <cfRule type="expression" priority="1" dxfId="7" stopIfTrue="1">
      <formula>$H$8=1</formula>
    </cfRule>
  </conditionalFormatting>
  <printOptions horizontalCentered="1"/>
  <pageMargins left="0.1968503937007874" right="0.3937007874015748" top="0.984251968503937" bottom="0.984251968503937" header="0.3937007874015748" footer="0.5905511811023623"/>
  <pageSetup firstPageNumber="3" useFirstPageNumber="1" horizontalDpi="1200" verticalDpi="1200" orientation="portrait" paperSize="9" r:id="rId1"/>
  <headerFooter alignWithMargins="0">
    <oddHeader>&amp;R&amp;10&amp;K000000&amp;A</oddHeader>
    <oddFooter>&amp;L&amp;K0000000211    3921.00&amp;C&amp;K000000004.2160    T2.1&amp;R&amp;K000000Str. &amp;P</oddFooter>
  </headerFooter>
</worksheet>
</file>

<file path=xl/worksheets/sheet3.xml><?xml version="1.0" encoding="utf-8"?>
<worksheet xmlns="http://schemas.openxmlformats.org/spreadsheetml/2006/main" xmlns:r="http://schemas.openxmlformats.org/officeDocument/2006/relationships">
  <sheetPr>
    <tabColor theme="6" tint="0.39998000860214233"/>
  </sheetPr>
  <dimension ref="A4:L225"/>
  <sheetViews>
    <sheetView view="pageBreakPreview" zoomScale="115" zoomScaleSheetLayoutView="115" zoomScalePageLayoutView="0" workbookViewId="0" topLeftCell="A1">
      <selection activeCell="B4" sqref="B4"/>
    </sheetView>
  </sheetViews>
  <sheetFormatPr defaultColWidth="8.75390625" defaultRowHeight="15.75"/>
  <cols>
    <col min="1" max="1" width="2.25390625" style="594" customWidth="1"/>
    <col min="2" max="2" width="6.00390625" style="610" customWidth="1"/>
    <col min="3" max="3" width="33.625" style="468" customWidth="1"/>
    <col min="4" max="4" width="4.50390625" style="469" customWidth="1"/>
    <col min="5" max="5" width="8.25390625" style="470" customWidth="1"/>
    <col min="6" max="6" width="11.25390625" style="470" customWidth="1"/>
    <col min="7" max="7" width="13.50390625" style="470" customWidth="1"/>
    <col min="8" max="8" width="8.625" style="190" customWidth="1"/>
    <col min="9" max="9" width="9.00390625" style="187" customWidth="1"/>
    <col min="10" max="16384" width="8.75390625" style="187" customWidth="1"/>
  </cols>
  <sheetData>
    <row r="1" ht="15.75" customHeight="1"/>
    <row r="2" ht="15.75" customHeight="1"/>
    <row r="3" ht="15.75" customHeight="1"/>
    <row r="4" spans="1:9" s="478" customFormat="1" ht="15.75" customHeight="1">
      <c r="A4" s="649"/>
      <c r="B4" s="616" t="s">
        <v>350</v>
      </c>
      <c r="C4" s="545"/>
      <c r="D4" s="546"/>
      <c r="E4" s="547"/>
      <c r="F4" s="547"/>
      <c r="G4" s="547"/>
      <c r="I4" s="548"/>
    </row>
    <row r="5" spans="1:9" s="478" customFormat="1" ht="43.5" customHeight="1">
      <c r="A5" s="649"/>
      <c r="B5" s="753" t="s">
        <v>351</v>
      </c>
      <c r="C5" s="754"/>
      <c r="D5" s="754"/>
      <c r="E5" s="754"/>
      <c r="F5" s="754"/>
      <c r="G5" s="754"/>
      <c r="I5" s="548"/>
    </row>
    <row r="6" spans="1:9" s="478" customFormat="1" ht="15.75" customHeight="1">
      <c r="A6" s="649"/>
      <c r="B6" s="616" t="s">
        <v>363</v>
      </c>
      <c r="C6" s="545"/>
      <c r="D6" s="546"/>
      <c r="E6" s="547"/>
      <c r="F6" s="547"/>
      <c r="G6" s="547"/>
      <c r="I6" s="548"/>
    </row>
    <row r="7" spans="1:9" s="478" customFormat="1" ht="15.75" customHeight="1">
      <c r="A7" s="649"/>
      <c r="B7" s="616"/>
      <c r="C7" s="545"/>
      <c r="D7" s="546"/>
      <c r="E7" s="547"/>
      <c r="F7" s="547"/>
      <c r="G7" s="547"/>
      <c r="I7" s="548"/>
    </row>
    <row r="8" spans="1:9" s="478" customFormat="1" ht="15.75" customHeight="1">
      <c r="A8" s="649"/>
      <c r="B8" s="616"/>
      <c r="C8" s="545"/>
      <c r="D8" s="546"/>
      <c r="E8" s="547"/>
      <c r="F8" s="547"/>
      <c r="G8" s="547"/>
      <c r="I8" s="548"/>
    </row>
    <row r="9" spans="1:9" s="485" customFormat="1" ht="15.75" customHeight="1">
      <c r="A9" s="628"/>
      <c r="B9" s="617" t="s">
        <v>35</v>
      </c>
      <c r="C9" s="550"/>
      <c r="D9" s="551"/>
      <c r="E9" s="552"/>
      <c r="F9" s="552"/>
      <c r="G9" s="553">
        <f>G63</f>
        <v>0</v>
      </c>
      <c r="I9" s="554"/>
    </row>
    <row r="10" spans="1:9" s="485" customFormat="1" ht="15.75" customHeight="1">
      <c r="A10" s="628"/>
      <c r="B10" s="617" t="s">
        <v>36</v>
      </c>
      <c r="C10" s="550"/>
      <c r="D10" s="551"/>
      <c r="E10" s="552"/>
      <c r="F10" s="552"/>
      <c r="G10" s="553">
        <f>G94</f>
        <v>0</v>
      </c>
      <c r="I10" s="554"/>
    </row>
    <row r="11" spans="1:9" s="485" customFormat="1" ht="15.75" customHeight="1">
      <c r="A11" s="628"/>
      <c r="B11" s="617" t="s">
        <v>37</v>
      </c>
      <c r="C11" s="550"/>
      <c r="D11" s="551"/>
      <c r="E11" s="552"/>
      <c r="F11" s="552"/>
      <c r="G11" s="553">
        <f>G109</f>
        <v>0</v>
      </c>
      <c r="I11" s="554"/>
    </row>
    <row r="12" spans="1:9" s="485" customFormat="1" ht="15.75" customHeight="1">
      <c r="A12" s="628"/>
      <c r="B12" s="617" t="s">
        <v>38</v>
      </c>
      <c r="C12" s="550"/>
      <c r="D12" s="551"/>
      <c r="E12" s="552"/>
      <c r="F12" s="552"/>
      <c r="G12" s="553">
        <f>G119</f>
        <v>0</v>
      </c>
      <c r="I12" s="554"/>
    </row>
    <row r="13" spans="1:9" s="485" customFormat="1" ht="15.75" customHeight="1">
      <c r="A13" s="628"/>
      <c r="B13" s="617" t="s">
        <v>39</v>
      </c>
      <c r="C13" s="550"/>
      <c r="D13" s="551"/>
      <c r="E13" s="552"/>
      <c r="F13" s="552"/>
      <c r="G13" s="553">
        <f>G172</f>
        <v>0</v>
      </c>
      <c r="I13" s="554"/>
    </row>
    <row r="14" spans="1:9" s="485" customFormat="1" ht="15.75" customHeight="1">
      <c r="A14" s="628"/>
      <c r="B14" s="617" t="s">
        <v>40</v>
      </c>
      <c r="C14" s="550"/>
      <c r="D14" s="551"/>
      <c r="E14" s="552"/>
      <c r="F14" s="552"/>
      <c r="G14" s="553">
        <f>G180</f>
        <v>0</v>
      </c>
      <c r="I14" s="554"/>
    </row>
    <row r="15" spans="1:9" s="485" customFormat="1" ht="15.75" customHeight="1">
      <c r="A15" s="628"/>
      <c r="B15" s="617" t="s">
        <v>41</v>
      </c>
      <c r="C15" s="550"/>
      <c r="D15" s="551"/>
      <c r="E15" s="552"/>
      <c r="F15" s="552"/>
      <c r="G15" s="553">
        <f>G193</f>
        <v>0</v>
      </c>
      <c r="I15" s="554"/>
    </row>
    <row r="16" spans="1:9" s="485" customFormat="1" ht="15.75" customHeight="1">
      <c r="A16" s="628"/>
      <c r="B16" s="618"/>
      <c r="C16" s="555"/>
      <c r="D16" s="555"/>
      <c r="E16" s="556"/>
      <c r="F16" s="556"/>
      <c r="G16" s="557"/>
      <c r="I16" s="554"/>
    </row>
    <row r="17" spans="1:9" s="485" customFormat="1" ht="15.75" customHeight="1" thickBot="1">
      <c r="A17" s="628"/>
      <c r="B17" s="617" t="s">
        <v>42</v>
      </c>
      <c r="C17" s="550"/>
      <c r="D17" s="551"/>
      <c r="E17" s="552"/>
      <c r="F17" s="552"/>
      <c r="G17" s="558">
        <f>SUM(G9:G16)</f>
        <v>0</v>
      </c>
      <c r="I17" s="554"/>
    </row>
    <row r="18" spans="1:9" s="485" customFormat="1" ht="15.75" customHeight="1" thickTop="1">
      <c r="A18" s="628"/>
      <c r="B18" s="617"/>
      <c r="C18" s="550"/>
      <c r="D18" s="551"/>
      <c r="E18" s="552"/>
      <c r="F18" s="552"/>
      <c r="G18" s="552"/>
      <c r="I18" s="554"/>
    </row>
    <row r="19" spans="1:9" s="485" customFormat="1" ht="15.75" customHeight="1">
      <c r="A19" s="628"/>
      <c r="B19" s="617" t="s">
        <v>43</v>
      </c>
      <c r="C19" s="550"/>
      <c r="D19" s="551"/>
      <c r="E19" s="552"/>
      <c r="F19" s="552"/>
      <c r="G19" s="553">
        <f>G199</f>
        <v>0</v>
      </c>
      <c r="I19" s="554"/>
    </row>
    <row r="20" spans="1:9" s="485" customFormat="1" ht="15.75" customHeight="1">
      <c r="A20" s="628"/>
      <c r="B20" s="618"/>
      <c r="C20" s="555"/>
      <c r="D20" s="555"/>
      <c r="E20" s="556"/>
      <c r="F20" s="556"/>
      <c r="G20" s="557"/>
      <c r="I20" s="554"/>
    </row>
    <row r="21" spans="1:9" s="485" customFormat="1" ht="15.75" customHeight="1" thickBot="1">
      <c r="A21" s="628"/>
      <c r="B21" s="617" t="s">
        <v>44</v>
      </c>
      <c r="C21" s="550"/>
      <c r="D21" s="551"/>
      <c r="E21" s="552"/>
      <c r="F21" s="552"/>
      <c r="G21" s="558">
        <f>SUM(G17:G20)</f>
        <v>0</v>
      </c>
      <c r="I21" s="554"/>
    </row>
    <row r="22" spans="1:9" s="485" customFormat="1" ht="15.75" customHeight="1" thickTop="1">
      <c r="A22" s="628"/>
      <c r="B22" s="617"/>
      <c r="C22" s="550"/>
      <c r="D22" s="551"/>
      <c r="E22" s="552"/>
      <c r="F22" s="552"/>
      <c r="G22" s="552"/>
      <c r="I22" s="554"/>
    </row>
    <row r="23" spans="1:9" s="485" customFormat="1" ht="15.75" customHeight="1">
      <c r="A23" s="628"/>
      <c r="B23" s="617"/>
      <c r="C23" s="550"/>
      <c r="D23" s="551"/>
      <c r="E23" s="552"/>
      <c r="F23" s="552"/>
      <c r="G23" s="552"/>
      <c r="I23" s="554"/>
    </row>
    <row r="24" spans="1:9" s="485" customFormat="1" ht="15.75" customHeight="1">
      <c r="A24" s="628"/>
      <c r="B24" s="617"/>
      <c r="C24" s="550"/>
      <c r="D24" s="551"/>
      <c r="E24" s="552"/>
      <c r="F24" s="552"/>
      <c r="G24" s="552"/>
      <c r="I24" s="554"/>
    </row>
    <row r="25" spans="1:9" s="485" customFormat="1" ht="15.75" customHeight="1">
      <c r="A25" s="628"/>
      <c r="B25" s="617"/>
      <c r="C25" s="550"/>
      <c r="D25" s="551"/>
      <c r="E25" s="552"/>
      <c r="F25" s="552"/>
      <c r="G25" s="552"/>
      <c r="I25" s="554"/>
    </row>
    <row r="26" spans="1:9" s="642" customFormat="1" ht="15.75" customHeight="1">
      <c r="A26" s="628"/>
      <c r="B26" s="198" t="s">
        <v>45</v>
      </c>
      <c r="C26" s="637"/>
      <c r="D26" s="638"/>
      <c r="E26" s="639"/>
      <c r="F26" s="640"/>
      <c r="G26" s="640"/>
      <c r="H26" s="641"/>
      <c r="I26" s="641"/>
    </row>
    <row r="27" spans="1:9" s="496" customFormat="1" ht="15.75" customHeight="1">
      <c r="A27" s="631"/>
      <c r="B27" s="619"/>
      <c r="C27" s="560"/>
      <c r="D27" s="561"/>
      <c r="E27" s="562"/>
      <c r="F27" s="562"/>
      <c r="G27" s="562"/>
      <c r="I27" s="563"/>
    </row>
    <row r="28" spans="1:9" s="503" customFormat="1" ht="15.75" customHeight="1">
      <c r="A28" s="650"/>
      <c r="B28" s="620"/>
      <c r="C28" s="564"/>
      <c r="D28" s="565"/>
      <c r="E28" s="566"/>
      <c r="F28" s="566"/>
      <c r="G28" s="566"/>
      <c r="H28" s="567"/>
      <c r="I28" s="568"/>
    </row>
    <row r="29" spans="1:8" s="232" customFormat="1" ht="12" customHeight="1">
      <c r="A29" s="621" t="s">
        <v>46</v>
      </c>
      <c r="B29" s="621" t="s">
        <v>47</v>
      </c>
      <c r="C29" s="569" t="s">
        <v>48</v>
      </c>
      <c r="D29" s="569" t="s">
        <v>49</v>
      </c>
      <c r="E29" s="570" t="s">
        <v>50</v>
      </c>
      <c r="F29" s="570" t="s">
        <v>51</v>
      </c>
      <c r="G29" s="570" t="s">
        <v>52</v>
      </c>
      <c r="H29" s="231"/>
    </row>
    <row r="30" spans="1:8" s="232" customFormat="1" ht="12" customHeight="1">
      <c r="A30" s="622"/>
      <c r="B30" s="622"/>
      <c r="C30" s="571"/>
      <c r="D30" s="571"/>
      <c r="E30" s="572"/>
      <c r="F30" s="572"/>
      <c r="G30" s="572"/>
      <c r="H30" s="231"/>
    </row>
    <row r="31" spans="1:9" s="204" customFormat="1" ht="12" customHeight="1">
      <c r="A31" s="628"/>
      <c r="B31" s="623" t="s">
        <v>53</v>
      </c>
      <c r="C31" s="549" t="s">
        <v>54</v>
      </c>
      <c r="D31" s="550"/>
      <c r="E31" s="573"/>
      <c r="F31" s="573"/>
      <c r="G31" s="573"/>
      <c r="H31" s="190"/>
      <c r="I31" s="194"/>
    </row>
    <row r="32" spans="1:9" s="204" customFormat="1" ht="12" customHeight="1">
      <c r="A32" s="628"/>
      <c r="B32" s="623"/>
      <c r="C32" s="549"/>
      <c r="D32" s="550"/>
      <c r="E32" s="573"/>
      <c r="F32" s="573"/>
      <c r="G32" s="573"/>
      <c r="H32" s="190"/>
      <c r="I32" s="194"/>
    </row>
    <row r="33" spans="1:9" s="204" customFormat="1" ht="12" customHeight="1">
      <c r="A33" s="624" t="s">
        <v>305</v>
      </c>
      <c r="B33" s="644" t="s">
        <v>55</v>
      </c>
      <c r="C33" s="236" t="s">
        <v>56</v>
      </c>
      <c r="D33" s="237" t="s">
        <v>57</v>
      </c>
      <c r="E33" s="239">
        <v>0.04</v>
      </c>
      <c r="F33" s="239"/>
      <c r="G33" s="239">
        <f>E33*F33</f>
        <v>0</v>
      </c>
      <c r="H33" s="190"/>
      <c r="I33" s="241"/>
    </row>
    <row r="34" spans="1:9" s="204" customFormat="1" ht="12" customHeight="1">
      <c r="A34" s="624" t="s">
        <v>306</v>
      </c>
      <c r="B34" s="644" t="s">
        <v>58</v>
      </c>
      <c r="C34" s="236" t="s">
        <v>59</v>
      </c>
      <c r="D34" s="237" t="s">
        <v>60</v>
      </c>
      <c r="E34" s="239">
        <v>8</v>
      </c>
      <c r="F34" s="239"/>
      <c r="G34" s="239">
        <f>E34*F34</f>
        <v>0</v>
      </c>
      <c r="H34" s="190"/>
      <c r="I34" s="243"/>
    </row>
    <row r="35" spans="1:9" s="204" customFormat="1" ht="45">
      <c r="A35" s="624" t="s">
        <v>295</v>
      </c>
      <c r="B35" s="644" t="s">
        <v>91</v>
      </c>
      <c r="C35" s="651" t="s">
        <v>443</v>
      </c>
      <c r="D35" s="237" t="s">
        <v>334</v>
      </c>
      <c r="E35" s="239">
        <v>1</v>
      </c>
      <c r="F35" s="239"/>
      <c r="G35" s="576">
        <f aca="true" t="shared" si="0" ref="G35:G42">E35*F35</f>
        <v>0</v>
      </c>
      <c r="H35" s="190"/>
      <c r="I35" s="243"/>
    </row>
    <row r="36" spans="1:9" s="204" customFormat="1" ht="12" customHeight="1">
      <c r="A36" s="624" t="s">
        <v>299</v>
      </c>
      <c r="B36" s="644" t="s">
        <v>296</v>
      </c>
      <c r="C36" s="249" t="s">
        <v>297</v>
      </c>
      <c r="D36" s="237"/>
      <c r="E36" s="239"/>
      <c r="F36" s="239"/>
      <c r="G36" s="576"/>
      <c r="H36" s="247"/>
      <c r="I36" s="248"/>
    </row>
    <row r="37" spans="1:9" s="204" customFormat="1" ht="12" customHeight="1">
      <c r="A37" s="624"/>
      <c r="B37" s="644"/>
      <c r="C37" s="236" t="s">
        <v>298</v>
      </c>
      <c r="D37" s="237" t="s">
        <v>68</v>
      </c>
      <c r="E37" s="239">
        <v>716</v>
      </c>
      <c r="F37" s="239"/>
      <c r="G37" s="576">
        <f t="shared" si="0"/>
        <v>0</v>
      </c>
      <c r="H37" s="247"/>
      <c r="I37" s="248"/>
    </row>
    <row r="38" spans="1:9" s="204" customFormat="1" ht="22.5">
      <c r="A38" s="624" t="s">
        <v>302</v>
      </c>
      <c r="B38" s="644" t="s">
        <v>300</v>
      </c>
      <c r="C38" s="652" t="s">
        <v>301</v>
      </c>
      <c r="D38" s="237" t="s">
        <v>60</v>
      </c>
      <c r="E38" s="239">
        <v>6</v>
      </c>
      <c r="F38" s="239"/>
      <c r="G38" s="576">
        <f t="shared" si="0"/>
        <v>0</v>
      </c>
      <c r="H38" s="247"/>
      <c r="I38" s="248"/>
    </row>
    <row r="39" spans="1:9" s="204" customFormat="1" ht="22.5">
      <c r="A39" s="624" t="s">
        <v>307</v>
      </c>
      <c r="B39" s="644" t="s">
        <v>303</v>
      </c>
      <c r="C39" s="653" t="s">
        <v>304</v>
      </c>
      <c r="D39" s="237" t="s">
        <v>60</v>
      </c>
      <c r="E39" s="239">
        <v>6</v>
      </c>
      <c r="F39" s="239"/>
      <c r="G39" s="576">
        <f t="shared" si="0"/>
        <v>0</v>
      </c>
      <c r="H39" s="247"/>
      <c r="I39" s="248"/>
    </row>
    <row r="40" spans="1:9" s="204" customFormat="1" ht="33.75">
      <c r="A40" s="624" t="s">
        <v>308</v>
      </c>
      <c r="B40" s="315" t="s">
        <v>444</v>
      </c>
      <c r="C40" s="654" t="s">
        <v>445</v>
      </c>
      <c r="D40" s="237" t="s">
        <v>68</v>
      </c>
      <c r="E40" s="239">
        <v>91</v>
      </c>
      <c r="F40" s="239"/>
      <c r="G40" s="576">
        <f t="shared" si="0"/>
        <v>0</v>
      </c>
      <c r="H40" s="247"/>
      <c r="I40" s="248"/>
    </row>
    <row r="41" spans="1:9" s="656" customFormat="1" ht="33.75">
      <c r="A41" s="624" t="s">
        <v>312</v>
      </c>
      <c r="B41" s="655" t="s">
        <v>446</v>
      </c>
      <c r="C41" s="654" t="s">
        <v>447</v>
      </c>
      <c r="D41" s="237" t="s">
        <v>68</v>
      </c>
      <c r="E41" s="239">
        <v>268</v>
      </c>
      <c r="F41" s="239"/>
      <c r="G41" s="239">
        <f t="shared" si="0"/>
        <v>0</v>
      </c>
      <c r="H41" s="528"/>
      <c r="I41" s="528"/>
    </row>
    <row r="42" spans="1:8" s="656" customFormat="1" ht="56.25">
      <c r="A42" s="624" t="s">
        <v>313</v>
      </c>
      <c r="B42" s="657" t="s">
        <v>91</v>
      </c>
      <c r="C42" s="654" t="s">
        <v>448</v>
      </c>
      <c r="D42" s="237" t="s">
        <v>68</v>
      </c>
      <c r="E42" s="239">
        <v>186</v>
      </c>
      <c r="F42" s="239"/>
      <c r="G42" s="239">
        <f t="shared" si="0"/>
        <v>0</v>
      </c>
      <c r="H42" s="528"/>
    </row>
    <row r="43" spans="1:9" s="518" customFormat="1" ht="12" customHeight="1">
      <c r="A43" s="624" t="s">
        <v>342</v>
      </c>
      <c r="B43" s="657" t="s">
        <v>164</v>
      </c>
      <c r="C43" s="244" t="s">
        <v>449</v>
      </c>
      <c r="D43" s="237"/>
      <c r="E43" s="239"/>
      <c r="F43" s="239"/>
      <c r="G43" s="239"/>
      <c r="H43" s="468"/>
      <c r="I43" s="468"/>
    </row>
    <row r="44" spans="1:9" s="518" customFormat="1" ht="12" customHeight="1">
      <c r="A44" s="624"/>
      <c r="B44" s="657"/>
      <c r="C44" s="244" t="s">
        <v>450</v>
      </c>
      <c r="D44" s="237" t="s">
        <v>116</v>
      </c>
      <c r="E44" s="239">
        <v>79</v>
      </c>
      <c r="F44" s="239"/>
      <c r="G44" s="239">
        <f>E44*F44</f>
        <v>0</v>
      </c>
      <c r="H44" s="468"/>
      <c r="I44" s="468"/>
    </row>
    <row r="45" spans="1:9" s="518" customFormat="1" ht="22.5">
      <c r="A45" s="624" t="s">
        <v>346</v>
      </c>
      <c r="B45" s="657" t="s">
        <v>451</v>
      </c>
      <c r="C45" s="658" t="s">
        <v>452</v>
      </c>
      <c r="D45" s="237" t="s">
        <v>68</v>
      </c>
      <c r="E45" s="239">
        <v>95</v>
      </c>
      <c r="F45" s="239"/>
      <c r="G45" s="239">
        <f>E45*F45</f>
        <v>0</v>
      </c>
      <c r="H45" s="468"/>
      <c r="I45" s="468"/>
    </row>
    <row r="46" spans="1:9" s="518" customFormat="1" ht="22.5">
      <c r="A46" s="624" t="s">
        <v>453</v>
      </c>
      <c r="B46" s="657" t="s">
        <v>454</v>
      </c>
      <c r="C46" s="658" t="s">
        <v>455</v>
      </c>
      <c r="D46" s="237" t="s">
        <v>116</v>
      </c>
      <c r="E46" s="239">
        <v>16</v>
      </c>
      <c r="F46" s="239"/>
      <c r="G46" s="239">
        <f>E46*F46</f>
        <v>0</v>
      </c>
      <c r="H46" s="468"/>
      <c r="I46" s="468"/>
    </row>
    <row r="47" spans="1:9" s="518" customFormat="1" ht="45">
      <c r="A47" s="624" t="s">
        <v>456</v>
      </c>
      <c r="B47" s="657" t="s">
        <v>91</v>
      </c>
      <c r="C47" s="659" t="s">
        <v>457</v>
      </c>
      <c r="D47" s="237" t="s">
        <v>60</v>
      </c>
      <c r="E47" s="239">
        <v>4</v>
      </c>
      <c r="F47" s="239"/>
      <c r="G47" s="239">
        <f>E47*F47</f>
        <v>0</v>
      </c>
      <c r="H47" s="468"/>
      <c r="I47" s="468"/>
    </row>
    <row r="48" spans="1:8" s="496" customFormat="1" ht="33.75">
      <c r="A48" s="624" t="s">
        <v>348</v>
      </c>
      <c r="B48" s="315" t="s">
        <v>91</v>
      </c>
      <c r="C48" s="660" t="s">
        <v>458</v>
      </c>
      <c r="D48" s="237" t="s">
        <v>68</v>
      </c>
      <c r="E48" s="239">
        <v>115</v>
      </c>
      <c r="F48" s="239"/>
      <c r="G48" s="239">
        <f aca="true" t="shared" si="1" ref="G48:G62">E48*F48</f>
        <v>0</v>
      </c>
      <c r="H48" s="518"/>
    </row>
    <row r="49" spans="1:8" s="496" customFormat="1" ht="45">
      <c r="A49" s="624" t="s">
        <v>349</v>
      </c>
      <c r="B49" s="315" t="s">
        <v>459</v>
      </c>
      <c r="C49" s="659" t="s">
        <v>460</v>
      </c>
      <c r="D49" s="237" t="s">
        <v>80</v>
      </c>
      <c r="E49" s="239">
        <v>83</v>
      </c>
      <c r="F49" s="239"/>
      <c r="G49" s="239">
        <f>E49*F49</f>
        <v>0</v>
      </c>
      <c r="H49" s="518"/>
    </row>
    <row r="50" spans="1:8" s="496" customFormat="1" ht="56.25">
      <c r="A50" s="624" t="s">
        <v>461</v>
      </c>
      <c r="B50" s="315" t="s">
        <v>462</v>
      </c>
      <c r="C50" s="659" t="s">
        <v>463</v>
      </c>
      <c r="D50" s="237" t="s">
        <v>80</v>
      </c>
      <c r="E50" s="239">
        <v>48</v>
      </c>
      <c r="F50" s="239"/>
      <c r="G50" s="239">
        <f t="shared" si="1"/>
        <v>0</v>
      </c>
      <c r="H50" s="518"/>
    </row>
    <row r="51" spans="1:8" s="496" customFormat="1" ht="45">
      <c r="A51" s="624" t="s">
        <v>464</v>
      </c>
      <c r="B51" s="315" t="s">
        <v>309</v>
      </c>
      <c r="C51" s="659" t="s">
        <v>465</v>
      </c>
      <c r="D51" s="237" t="s">
        <v>80</v>
      </c>
      <c r="E51" s="239">
        <v>33</v>
      </c>
      <c r="F51" s="239"/>
      <c r="G51" s="239">
        <f t="shared" si="1"/>
        <v>0</v>
      </c>
      <c r="H51" s="518"/>
    </row>
    <row r="52" spans="1:8" s="496" customFormat="1" ht="168.75">
      <c r="A52" s="624" t="s">
        <v>466</v>
      </c>
      <c r="B52" s="315" t="s">
        <v>467</v>
      </c>
      <c r="C52" s="659" t="s">
        <v>468</v>
      </c>
      <c r="D52" s="237"/>
      <c r="E52" s="239"/>
      <c r="F52" s="239"/>
      <c r="G52" s="239"/>
      <c r="H52" s="518"/>
    </row>
    <row r="53" spans="1:8" s="496" customFormat="1" ht="11.25">
      <c r="A53" s="624"/>
      <c r="B53" s="315"/>
      <c r="C53" s="661" t="s">
        <v>469</v>
      </c>
      <c r="D53" s="237" t="s">
        <v>68</v>
      </c>
      <c r="E53" s="239">
        <v>46</v>
      </c>
      <c r="F53" s="239"/>
      <c r="G53" s="239">
        <f t="shared" si="1"/>
        <v>0</v>
      </c>
      <c r="H53" s="518"/>
    </row>
    <row r="54" spans="1:8" s="496" customFormat="1" ht="22.5">
      <c r="A54" s="624"/>
      <c r="B54" s="315"/>
      <c r="C54" s="661" t="s">
        <v>470</v>
      </c>
      <c r="D54" s="237" t="s">
        <v>68</v>
      </c>
      <c r="E54" s="239">
        <v>50</v>
      </c>
      <c r="F54" s="239"/>
      <c r="G54" s="239">
        <f t="shared" si="1"/>
        <v>0</v>
      </c>
      <c r="H54" s="518"/>
    </row>
    <row r="55" spans="1:8" s="496" customFormat="1" ht="22.5">
      <c r="A55" s="624"/>
      <c r="B55" s="315"/>
      <c r="C55" s="661" t="s">
        <v>471</v>
      </c>
      <c r="D55" s="237" t="s">
        <v>68</v>
      </c>
      <c r="E55" s="239">
        <v>65</v>
      </c>
      <c r="F55" s="239"/>
      <c r="G55" s="239">
        <f t="shared" si="1"/>
        <v>0</v>
      </c>
      <c r="H55" s="518"/>
    </row>
    <row r="56" spans="1:8" s="496" customFormat="1" ht="22.5">
      <c r="A56" s="624"/>
      <c r="B56" s="315"/>
      <c r="C56" s="661" t="s">
        <v>472</v>
      </c>
      <c r="D56" s="237" t="s">
        <v>68</v>
      </c>
      <c r="E56" s="239">
        <v>98</v>
      </c>
      <c r="F56" s="239"/>
      <c r="G56" s="239">
        <f t="shared" si="1"/>
        <v>0</v>
      </c>
      <c r="H56" s="518"/>
    </row>
    <row r="57" spans="1:8" s="496" customFormat="1" ht="33.75">
      <c r="A57" s="624"/>
      <c r="B57" s="315"/>
      <c r="C57" s="661" t="s">
        <v>473</v>
      </c>
      <c r="D57" s="237" t="s">
        <v>68</v>
      </c>
      <c r="E57" s="239">
        <v>39</v>
      </c>
      <c r="F57" s="239"/>
      <c r="G57" s="239">
        <f t="shared" si="1"/>
        <v>0</v>
      </c>
      <c r="H57" s="518"/>
    </row>
    <row r="58" spans="1:8" s="496" customFormat="1" ht="168.75">
      <c r="A58" s="624" t="s">
        <v>474</v>
      </c>
      <c r="B58" s="315" t="s">
        <v>91</v>
      </c>
      <c r="C58" s="660" t="s">
        <v>475</v>
      </c>
      <c r="D58" s="237" t="s">
        <v>68</v>
      </c>
      <c r="E58" s="239">
        <v>174</v>
      </c>
      <c r="F58" s="239"/>
      <c r="G58" s="239">
        <f t="shared" si="1"/>
        <v>0</v>
      </c>
      <c r="H58" s="518"/>
    </row>
    <row r="59" spans="1:8" s="496" customFormat="1" ht="56.25">
      <c r="A59" s="624" t="s">
        <v>476</v>
      </c>
      <c r="B59" s="315" t="s">
        <v>477</v>
      </c>
      <c r="C59" s="658" t="s">
        <v>478</v>
      </c>
      <c r="D59" s="237" t="s">
        <v>116</v>
      </c>
      <c r="E59" s="239">
        <v>172</v>
      </c>
      <c r="F59" s="239"/>
      <c r="G59" s="239">
        <f t="shared" si="1"/>
        <v>0</v>
      </c>
      <c r="H59" s="518"/>
    </row>
    <row r="60" spans="1:8" s="496" customFormat="1" ht="22.5">
      <c r="A60" s="624" t="s">
        <v>479</v>
      </c>
      <c r="B60" s="315" t="s">
        <v>91</v>
      </c>
      <c r="C60" s="660" t="s">
        <v>480</v>
      </c>
      <c r="D60" s="237" t="s">
        <v>334</v>
      </c>
      <c r="E60" s="239">
        <v>1</v>
      </c>
      <c r="F60" s="239"/>
      <c r="G60" s="239">
        <f t="shared" si="1"/>
        <v>0</v>
      </c>
      <c r="H60" s="518"/>
    </row>
    <row r="61" spans="1:8" s="496" customFormat="1" ht="90">
      <c r="A61" s="624" t="s">
        <v>481</v>
      </c>
      <c r="B61" s="315" t="s">
        <v>482</v>
      </c>
      <c r="C61" s="660" t="s">
        <v>483</v>
      </c>
      <c r="D61" s="237" t="s">
        <v>60</v>
      </c>
      <c r="E61" s="239">
        <v>195</v>
      </c>
      <c r="F61" s="239"/>
      <c r="G61" s="239">
        <f t="shared" si="1"/>
        <v>0</v>
      </c>
      <c r="H61" s="518"/>
    </row>
    <row r="62" spans="1:8" s="496" customFormat="1" ht="56.25">
      <c r="A62" s="624" t="s">
        <v>484</v>
      </c>
      <c r="B62" s="315" t="s">
        <v>485</v>
      </c>
      <c r="C62" s="658" t="s">
        <v>486</v>
      </c>
      <c r="D62" s="237" t="s">
        <v>68</v>
      </c>
      <c r="E62" s="239">
        <v>112</v>
      </c>
      <c r="F62" s="239"/>
      <c r="G62" s="239">
        <f t="shared" si="1"/>
        <v>0</v>
      </c>
      <c r="H62" s="518"/>
    </row>
    <row r="63" spans="1:11" s="204" customFormat="1" ht="12" customHeight="1">
      <c r="A63" s="626"/>
      <c r="B63" s="627"/>
      <c r="C63" s="259" t="s">
        <v>42</v>
      </c>
      <c r="D63" s="261"/>
      <c r="E63" s="263"/>
      <c r="F63" s="263"/>
      <c r="G63" s="580">
        <f>SUM(G33:G62)</f>
        <v>0</v>
      </c>
      <c r="H63" s="190"/>
      <c r="I63" s="518"/>
      <c r="J63" s="519"/>
      <c r="K63" s="519"/>
    </row>
    <row r="64" spans="1:9" s="204" customFormat="1" ht="12" customHeight="1">
      <c r="A64" s="628"/>
      <c r="B64" s="629"/>
      <c r="C64" s="209"/>
      <c r="D64" s="267"/>
      <c r="E64" s="269"/>
      <c r="F64" s="269"/>
      <c r="G64" s="573"/>
      <c r="H64" s="190"/>
      <c r="I64" s="194"/>
    </row>
    <row r="65" spans="1:9" s="204" customFormat="1" ht="12" customHeight="1">
      <c r="A65" s="629"/>
      <c r="B65" s="623" t="s">
        <v>69</v>
      </c>
      <c r="C65" s="198" t="s">
        <v>70</v>
      </c>
      <c r="D65" s="199"/>
      <c r="E65" s="265"/>
      <c r="F65" s="265"/>
      <c r="G65" s="643"/>
      <c r="H65" s="190"/>
      <c r="I65" s="194"/>
    </row>
    <row r="66" spans="1:9" s="204" customFormat="1" ht="12" customHeight="1">
      <c r="A66" s="629"/>
      <c r="B66" s="623"/>
      <c r="C66" s="198"/>
      <c r="D66" s="199"/>
      <c r="E66" s="265"/>
      <c r="F66" s="265"/>
      <c r="G66" s="643"/>
      <c r="H66" s="190"/>
      <c r="I66" s="194"/>
    </row>
    <row r="67" spans="1:9" s="204" customFormat="1" ht="12" customHeight="1">
      <c r="A67" s="644" t="s">
        <v>305</v>
      </c>
      <c r="B67" s="644" t="s">
        <v>166</v>
      </c>
      <c r="C67" s="274" t="s">
        <v>167</v>
      </c>
      <c r="D67" s="237"/>
      <c r="E67" s="239"/>
      <c r="F67" s="239"/>
      <c r="G67" s="239"/>
      <c r="H67" s="247"/>
      <c r="I67" s="187"/>
    </row>
    <row r="68" spans="1:9" s="204" customFormat="1" ht="12" customHeight="1">
      <c r="A68" s="644"/>
      <c r="B68" s="644"/>
      <c r="C68" s="274" t="s">
        <v>168</v>
      </c>
      <c r="D68" s="237" t="s">
        <v>80</v>
      </c>
      <c r="E68" s="239">
        <v>179</v>
      </c>
      <c r="F68" s="239"/>
      <c r="G68" s="239">
        <f>E68*F68</f>
        <v>0</v>
      </c>
      <c r="H68" s="247"/>
      <c r="I68" s="187"/>
    </row>
    <row r="69" spans="1:9" s="204" customFormat="1" ht="12" customHeight="1">
      <c r="A69" s="644" t="s">
        <v>306</v>
      </c>
      <c r="B69" s="315" t="s">
        <v>82</v>
      </c>
      <c r="C69" s="236" t="s">
        <v>83</v>
      </c>
      <c r="D69" s="237"/>
      <c r="E69" s="239"/>
      <c r="F69" s="239"/>
      <c r="G69" s="239"/>
      <c r="H69" s="247"/>
      <c r="I69" s="248"/>
    </row>
    <row r="70" spans="1:9" s="204" customFormat="1" ht="12" customHeight="1">
      <c r="A70" s="644"/>
      <c r="B70" s="315"/>
      <c r="C70" s="645" t="s">
        <v>487</v>
      </c>
      <c r="D70" s="237" t="s">
        <v>80</v>
      </c>
      <c r="E70" s="239">
        <v>968</v>
      </c>
      <c r="F70" s="239"/>
      <c r="G70" s="239">
        <f aca="true" t="shared" si="2" ref="G70:G79">E70*F70</f>
        <v>0</v>
      </c>
      <c r="H70" s="247"/>
      <c r="I70" s="248"/>
    </row>
    <row r="71" spans="1:9" s="204" customFormat="1" ht="45">
      <c r="A71" s="644" t="s">
        <v>295</v>
      </c>
      <c r="B71" s="315" t="s">
        <v>488</v>
      </c>
      <c r="C71" s="662" t="s">
        <v>643</v>
      </c>
      <c r="D71" s="237" t="s">
        <v>80</v>
      </c>
      <c r="E71" s="239">
        <v>6</v>
      </c>
      <c r="F71" s="239"/>
      <c r="G71" s="239">
        <f t="shared" si="2"/>
        <v>0</v>
      </c>
      <c r="H71" s="247"/>
      <c r="I71" s="248"/>
    </row>
    <row r="72" spans="1:9" s="204" customFormat="1" ht="45">
      <c r="A72" s="644" t="s">
        <v>299</v>
      </c>
      <c r="B72" s="663" t="s">
        <v>644</v>
      </c>
      <c r="C72" s="664" t="s">
        <v>645</v>
      </c>
      <c r="D72" s="665" t="s">
        <v>80</v>
      </c>
      <c r="E72" s="239">
        <v>85</v>
      </c>
      <c r="F72" s="239"/>
      <c r="G72" s="239">
        <f t="shared" si="2"/>
        <v>0</v>
      </c>
      <c r="H72" s="247"/>
      <c r="I72" s="248"/>
    </row>
    <row r="73" spans="1:11" s="204" customFormat="1" ht="33.75">
      <c r="A73" s="644" t="s">
        <v>302</v>
      </c>
      <c r="B73" s="315" t="s">
        <v>489</v>
      </c>
      <c r="C73" s="659" t="s">
        <v>490</v>
      </c>
      <c r="D73" s="237" t="s">
        <v>80</v>
      </c>
      <c r="E73" s="239">
        <v>70</v>
      </c>
      <c r="F73" s="239"/>
      <c r="G73" s="239">
        <f t="shared" si="2"/>
        <v>0</v>
      </c>
      <c r="H73" s="247"/>
      <c r="I73" s="283"/>
      <c r="K73" s="666"/>
    </row>
    <row r="74" spans="1:9" s="204" customFormat="1" ht="33.75">
      <c r="A74" s="644" t="s">
        <v>307</v>
      </c>
      <c r="B74" s="315" t="s">
        <v>491</v>
      </c>
      <c r="C74" s="659" t="s">
        <v>492</v>
      </c>
      <c r="D74" s="237" t="s">
        <v>80</v>
      </c>
      <c r="E74" s="239">
        <v>496</v>
      </c>
      <c r="F74" s="239"/>
      <c r="G74" s="239">
        <f t="shared" si="2"/>
        <v>0</v>
      </c>
      <c r="H74" s="247"/>
      <c r="I74" s="248"/>
    </row>
    <row r="75" spans="1:11" s="204" customFormat="1" ht="29.25" customHeight="1">
      <c r="A75" s="644" t="s">
        <v>308</v>
      </c>
      <c r="B75" s="644" t="s">
        <v>337</v>
      </c>
      <c r="C75" s="659" t="s">
        <v>493</v>
      </c>
      <c r="D75" s="278" t="s">
        <v>80</v>
      </c>
      <c r="E75" s="239">
        <v>1602</v>
      </c>
      <c r="F75" s="239"/>
      <c r="G75" s="576">
        <f t="shared" si="2"/>
        <v>0</v>
      </c>
      <c r="H75" s="247"/>
      <c r="I75" s="667"/>
      <c r="K75" s="666"/>
    </row>
    <row r="76" spans="1:10" s="204" customFormat="1" ht="45">
      <c r="A76" s="644"/>
      <c r="B76" s="315"/>
      <c r="C76" s="668" t="s">
        <v>494</v>
      </c>
      <c r="D76" s="278" t="s">
        <v>80</v>
      </c>
      <c r="E76" s="239">
        <v>122</v>
      </c>
      <c r="F76" s="239"/>
      <c r="G76" s="576">
        <f t="shared" si="2"/>
        <v>0</v>
      </c>
      <c r="H76" s="247"/>
      <c r="I76" s="667"/>
      <c r="J76" s="666"/>
    </row>
    <row r="77" spans="1:10" s="204" customFormat="1" ht="33.75">
      <c r="A77" s="644" t="s">
        <v>312</v>
      </c>
      <c r="B77" s="663" t="s">
        <v>646</v>
      </c>
      <c r="C77" s="662" t="s">
        <v>647</v>
      </c>
      <c r="D77" s="278" t="s">
        <v>80</v>
      </c>
      <c r="E77" s="239">
        <v>23</v>
      </c>
      <c r="F77" s="239"/>
      <c r="G77" s="576">
        <f t="shared" si="2"/>
        <v>0</v>
      </c>
      <c r="H77" s="247"/>
      <c r="I77" s="667"/>
      <c r="J77" s="666"/>
    </row>
    <row r="78" spans="1:10" s="204" customFormat="1" ht="33.75">
      <c r="A78" s="644" t="s">
        <v>313</v>
      </c>
      <c r="B78" s="663" t="s">
        <v>91</v>
      </c>
      <c r="C78" s="662" t="s">
        <v>648</v>
      </c>
      <c r="D78" s="669" t="s">
        <v>80</v>
      </c>
      <c r="E78" s="239">
        <v>5</v>
      </c>
      <c r="F78" s="239"/>
      <c r="G78" s="576">
        <f t="shared" si="2"/>
        <v>0</v>
      </c>
      <c r="H78" s="247"/>
      <c r="I78" s="667"/>
      <c r="J78" s="666"/>
    </row>
    <row r="79" spans="1:10" s="204" customFormat="1" ht="22.5">
      <c r="A79" s="644" t="s">
        <v>342</v>
      </c>
      <c r="B79" s="663" t="s">
        <v>649</v>
      </c>
      <c r="C79" s="662" t="s">
        <v>650</v>
      </c>
      <c r="D79" s="669" t="s">
        <v>80</v>
      </c>
      <c r="E79" s="239">
        <v>38</v>
      </c>
      <c r="F79" s="239"/>
      <c r="G79" s="576">
        <f t="shared" si="2"/>
        <v>0</v>
      </c>
      <c r="H79" s="247"/>
      <c r="I79" s="667"/>
      <c r="J79" s="666"/>
    </row>
    <row r="80" spans="1:9" s="204" customFormat="1" ht="12" customHeight="1">
      <c r="A80" s="625" t="s">
        <v>346</v>
      </c>
      <c r="B80" s="644" t="s">
        <v>180</v>
      </c>
      <c r="C80" s="236" t="s">
        <v>181</v>
      </c>
      <c r="D80" s="237"/>
      <c r="E80" s="239"/>
      <c r="F80" s="239"/>
      <c r="G80" s="239"/>
      <c r="H80" s="247"/>
      <c r="I80" s="283"/>
    </row>
    <row r="81" spans="1:9" s="204" customFormat="1" ht="12" customHeight="1">
      <c r="A81" s="644"/>
      <c r="B81" s="644"/>
      <c r="C81" s="236" t="s">
        <v>182</v>
      </c>
      <c r="D81" s="237" t="s">
        <v>68</v>
      </c>
      <c r="E81" s="239">
        <v>716</v>
      </c>
      <c r="F81" s="239"/>
      <c r="G81" s="287">
        <f>E81*F81</f>
        <v>0</v>
      </c>
      <c r="H81" s="247"/>
      <c r="I81" s="283"/>
    </row>
    <row r="82" spans="1:8" s="485" customFormat="1" ht="12.75">
      <c r="A82" s="644" t="s">
        <v>453</v>
      </c>
      <c r="B82" s="315" t="s">
        <v>185</v>
      </c>
      <c r="C82" s="668" t="s">
        <v>186</v>
      </c>
      <c r="D82" s="278" t="s">
        <v>68</v>
      </c>
      <c r="E82" s="239">
        <v>716</v>
      </c>
      <c r="F82" s="239"/>
      <c r="G82" s="576">
        <f>E82*F82</f>
        <v>0</v>
      </c>
      <c r="H82" s="528"/>
    </row>
    <row r="83" spans="1:9" s="485" customFormat="1" ht="45">
      <c r="A83" s="644" t="s">
        <v>456</v>
      </c>
      <c r="B83" s="315" t="s">
        <v>495</v>
      </c>
      <c r="C83" s="668" t="s">
        <v>496</v>
      </c>
      <c r="D83" s="278" t="s">
        <v>80</v>
      </c>
      <c r="E83" s="239">
        <v>54</v>
      </c>
      <c r="F83" s="239"/>
      <c r="G83" s="576">
        <f>E83*F83</f>
        <v>0</v>
      </c>
      <c r="I83" s="670"/>
    </row>
    <row r="84" spans="1:8" s="485" customFormat="1" ht="12.75">
      <c r="A84" s="644" t="s">
        <v>348</v>
      </c>
      <c r="B84" s="315" t="s">
        <v>187</v>
      </c>
      <c r="C84" s="668" t="s">
        <v>188</v>
      </c>
      <c r="D84" s="278"/>
      <c r="E84" s="239"/>
      <c r="F84" s="239"/>
      <c r="G84" s="576"/>
      <c r="H84" s="292"/>
    </row>
    <row r="85" spans="1:8" s="485" customFormat="1" ht="12.75">
      <c r="A85" s="644"/>
      <c r="B85" s="644"/>
      <c r="C85" s="236" t="s">
        <v>189</v>
      </c>
      <c r="D85" s="237" t="s">
        <v>103</v>
      </c>
      <c r="E85" s="239">
        <v>158</v>
      </c>
      <c r="F85" s="239"/>
      <c r="G85" s="176">
        <f>E85*F85</f>
        <v>0</v>
      </c>
      <c r="H85" s="292"/>
    </row>
    <row r="86" spans="1:9" s="204" customFormat="1" ht="12" customHeight="1">
      <c r="A86" s="644" t="s">
        <v>349</v>
      </c>
      <c r="B86" s="315" t="s">
        <v>100</v>
      </c>
      <c r="C86" s="236" t="s">
        <v>101</v>
      </c>
      <c r="D86" s="237"/>
      <c r="E86" s="666"/>
      <c r="F86" s="239"/>
      <c r="G86" s="239"/>
      <c r="H86" s="247"/>
      <c r="I86" s="187"/>
    </row>
    <row r="87" spans="1:9" s="204" customFormat="1" ht="12" customHeight="1">
      <c r="A87" s="644"/>
      <c r="B87" s="315"/>
      <c r="C87" s="236" t="s">
        <v>194</v>
      </c>
      <c r="D87" s="237" t="s">
        <v>103</v>
      </c>
      <c r="E87" s="239">
        <v>70</v>
      </c>
      <c r="F87" s="239"/>
      <c r="G87" s="287">
        <f>E87*F87</f>
        <v>0</v>
      </c>
      <c r="H87" s="247"/>
      <c r="I87" s="187"/>
    </row>
    <row r="88" spans="1:9" s="204" customFormat="1" ht="12" customHeight="1">
      <c r="A88" s="644" t="s">
        <v>461</v>
      </c>
      <c r="B88" s="315" t="s">
        <v>343</v>
      </c>
      <c r="C88" s="236" t="s">
        <v>344</v>
      </c>
      <c r="D88" s="237"/>
      <c r="E88" s="671"/>
      <c r="F88" s="239"/>
      <c r="G88" s="239"/>
      <c r="H88" s="247"/>
      <c r="I88" s="187"/>
    </row>
    <row r="89" spans="1:9" s="204" customFormat="1" ht="12" customHeight="1">
      <c r="A89" s="644"/>
      <c r="B89" s="315"/>
      <c r="C89" s="236" t="s">
        <v>345</v>
      </c>
      <c r="D89" s="237" t="s">
        <v>103</v>
      </c>
      <c r="E89" s="239">
        <v>626</v>
      </c>
      <c r="F89" s="239"/>
      <c r="G89" s="287">
        <f>E89*F89</f>
        <v>0</v>
      </c>
      <c r="H89" s="247"/>
      <c r="I89" s="187"/>
    </row>
    <row r="90" spans="1:9" s="485" customFormat="1" ht="33.75">
      <c r="A90" s="644" t="s">
        <v>464</v>
      </c>
      <c r="B90" s="644" t="s">
        <v>195</v>
      </c>
      <c r="C90" s="652" t="s">
        <v>497</v>
      </c>
      <c r="D90" s="237" t="s">
        <v>103</v>
      </c>
      <c r="E90" s="239">
        <v>1.1</v>
      </c>
      <c r="F90" s="239"/>
      <c r="G90" s="287">
        <f>E90*F90</f>
        <v>0</v>
      </c>
      <c r="H90" s="468"/>
      <c r="I90" s="528"/>
    </row>
    <row r="91" spans="1:9" s="485" customFormat="1" ht="22.5">
      <c r="A91" s="644" t="s">
        <v>466</v>
      </c>
      <c r="B91" s="644" t="s">
        <v>91</v>
      </c>
      <c r="C91" s="652" t="s">
        <v>347</v>
      </c>
      <c r="D91" s="237" t="s">
        <v>103</v>
      </c>
      <c r="E91" s="239">
        <v>11.7</v>
      </c>
      <c r="F91" s="239"/>
      <c r="G91" s="287">
        <f>E91*F91</f>
        <v>0</v>
      </c>
      <c r="H91" s="672"/>
      <c r="I91" s="528"/>
    </row>
    <row r="92" spans="1:9" s="485" customFormat="1" ht="12.75">
      <c r="A92" s="625" t="s">
        <v>474</v>
      </c>
      <c r="B92" s="625" t="s">
        <v>91</v>
      </c>
      <c r="C92" s="236" t="s">
        <v>198</v>
      </c>
      <c r="D92" s="237"/>
      <c r="E92" s="239"/>
      <c r="F92" s="239"/>
      <c r="G92" s="239"/>
      <c r="H92" s="528"/>
      <c r="I92" s="528"/>
    </row>
    <row r="93" spans="1:9" s="485" customFormat="1" ht="12.75">
      <c r="A93" s="625"/>
      <c r="B93" s="625"/>
      <c r="C93" s="236" t="s">
        <v>199</v>
      </c>
      <c r="D93" s="237" t="s">
        <v>103</v>
      </c>
      <c r="E93" s="239">
        <v>16.1</v>
      </c>
      <c r="F93" s="239"/>
      <c r="G93" s="287">
        <f>E93*F93</f>
        <v>0</v>
      </c>
      <c r="H93" s="528"/>
      <c r="I93" s="528"/>
    </row>
    <row r="94" spans="1:7" ht="12" customHeight="1">
      <c r="A94" s="626"/>
      <c r="B94" s="627"/>
      <c r="C94" s="259" t="s">
        <v>42</v>
      </c>
      <c r="D94" s="261"/>
      <c r="E94" s="263"/>
      <c r="F94" s="263"/>
      <c r="G94" s="580">
        <f>SUM(G67:G93)</f>
        <v>0</v>
      </c>
    </row>
    <row r="95" spans="1:7" ht="12" customHeight="1">
      <c r="A95" s="628"/>
      <c r="B95" s="629"/>
      <c r="C95" s="209"/>
      <c r="D95" s="267"/>
      <c r="E95" s="269"/>
      <c r="F95" s="269"/>
      <c r="G95" s="270"/>
    </row>
    <row r="96" spans="1:9" s="204" customFormat="1" ht="12" customHeight="1">
      <c r="A96" s="629"/>
      <c r="B96" s="623" t="s">
        <v>86</v>
      </c>
      <c r="C96" s="198" t="s">
        <v>87</v>
      </c>
      <c r="D96" s="199"/>
      <c r="E96" s="265"/>
      <c r="F96" s="265"/>
      <c r="G96" s="265"/>
      <c r="H96" s="190"/>
      <c r="I96" s="194"/>
    </row>
    <row r="97" spans="1:9" s="298" customFormat="1" ht="12" customHeight="1">
      <c r="A97" s="622"/>
      <c r="B97" s="630"/>
      <c r="C97" s="215"/>
      <c r="D97" s="216"/>
      <c r="E97" s="673"/>
      <c r="F97" s="673"/>
      <c r="G97" s="673"/>
      <c r="H97" s="190"/>
      <c r="I97" s="187"/>
    </row>
    <row r="98" spans="1:8" s="529" customFormat="1" ht="22.5">
      <c r="A98" s="625" t="s">
        <v>305</v>
      </c>
      <c r="B98" s="625" t="s">
        <v>498</v>
      </c>
      <c r="C98" s="674" t="s">
        <v>499</v>
      </c>
      <c r="D98" s="237" t="s">
        <v>68</v>
      </c>
      <c r="E98" s="239">
        <v>112</v>
      </c>
      <c r="F98" s="239"/>
      <c r="G98" s="576">
        <f aca="true" t="shared" si="3" ref="G98:G108">E98*F98</f>
        <v>0</v>
      </c>
      <c r="H98" s="528"/>
    </row>
    <row r="99" spans="1:8" s="529" customFormat="1" ht="22.5">
      <c r="A99" s="625" t="s">
        <v>306</v>
      </c>
      <c r="B99" s="625" t="s">
        <v>500</v>
      </c>
      <c r="C99" s="675" t="s">
        <v>501</v>
      </c>
      <c r="D99" s="237" t="s">
        <v>68</v>
      </c>
      <c r="E99" s="239">
        <v>315</v>
      </c>
      <c r="F99" s="239"/>
      <c r="G99" s="576">
        <f t="shared" si="3"/>
        <v>0</v>
      </c>
      <c r="H99" s="528"/>
    </row>
    <row r="100" spans="1:8" s="529" customFormat="1" ht="22.5">
      <c r="A100" s="625" t="s">
        <v>295</v>
      </c>
      <c r="B100" s="625" t="s">
        <v>502</v>
      </c>
      <c r="C100" s="675" t="s">
        <v>503</v>
      </c>
      <c r="D100" s="237" t="s">
        <v>68</v>
      </c>
      <c r="E100" s="239">
        <v>203</v>
      </c>
      <c r="F100" s="239"/>
      <c r="G100" s="576">
        <f t="shared" si="3"/>
        <v>0</v>
      </c>
      <c r="H100" s="528"/>
    </row>
    <row r="101" spans="1:8" s="529" customFormat="1" ht="45">
      <c r="A101" s="625" t="s">
        <v>299</v>
      </c>
      <c r="B101" s="625" t="s">
        <v>504</v>
      </c>
      <c r="C101" s="675" t="s">
        <v>505</v>
      </c>
      <c r="D101" s="237" t="s">
        <v>68</v>
      </c>
      <c r="E101" s="239">
        <v>112</v>
      </c>
      <c r="F101" s="239"/>
      <c r="G101" s="576">
        <f t="shared" si="3"/>
        <v>0</v>
      </c>
      <c r="H101" s="528"/>
    </row>
    <row r="102" spans="1:8" s="529" customFormat="1" ht="22.5">
      <c r="A102" s="625" t="s">
        <v>302</v>
      </c>
      <c r="B102" s="644" t="s">
        <v>221</v>
      </c>
      <c r="C102" s="675" t="s">
        <v>506</v>
      </c>
      <c r="D102" s="237" t="s">
        <v>68</v>
      </c>
      <c r="E102" s="239">
        <v>315</v>
      </c>
      <c r="F102" s="239"/>
      <c r="G102" s="576">
        <f t="shared" si="3"/>
        <v>0</v>
      </c>
      <c r="H102" s="528"/>
    </row>
    <row r="103" spans="1:7" s="528" customFormat="1" ht="33.75">
      <c r="A103" s="601" t="s">
        <v>307</v>
      </c>
      <c r="B103" s="676" t="s">
        <v>507</v>
      </c>
      <c r="C103" s="675" t="s">
        <v>508</v>
      </c>
      <c r="D103" s="237" t="s">
        <v>116</v>
      </c>
      <c r="E103" s="239">
        <v>99</v>
      </c>
      <c r="F103" s="306"/>
      <c r="G103" s="576">
        <f t="shared" si="3"/>
        <v>0</v>
      </c>
    </row>
    <row r="104" spans="1:7" s="528" customFormat="1" ht="33.75">
      <c r="A104" s="601" t="s">
        <v>308</v>
      </c>
      <c r="B104" s="676" t="s">
        <v>509</v>
      </c>
      <c r="C104" s="675" t="s">
        <v>510</v>
      </c>
      <c r="D104" s="237" t="s">
        <v>116</v>
      </c>
      <c r="E104" s="239">
        <v>79</v>
      </c>
      <c r="F104" s="306"/>
      <c r="G104" s="576">
        <f t="shared" si="3"/>
        <v>0</v>
      </c>
    </row>
    <row r="105" spans="1:9" s="312" customFormat="1" ht="22.5">
      <c r="A105" s="644" t="s">
        <v>312</v>
      </c>
      <c r="B105" s="315" t="s">
        <v>511</v>
      </c>
      <c r="C105" s="675" t="s">
        <v>512</v>
      </c>
      <c r="D105" s="278" t="s">
        <v>116</v>
      </c>
      <c r="E105" s="239">
        <v>79</v>
      </c>
      <c r="F105" s="280"/>
      <c r="G105" s="576">
        <f t="shared" si="3"/>
        <v>0</v>
      </c>
      <c r="H105" s="311"/>
      <c r="I105" s="277"/>
    </row>
    <row r="106" spans="1:9" s="312" customFormat="1" ht="33.75">
      <c r="A106" s="644" t="s">
        <v>313</v>
      </c>
      <c r="B106" s="315" t="s">
        <v>513</v>
      </c>
      <c r="C106" s="675" t="s">
        <v>651</v>
      </c>
      <c r="D106" s="278" t="s">
        <v>116</v>
      </c>
      <c r="E106" s="239">
        <v>22</v>
      </c>
      <c r="F106" s="280"/>
      <c r="G106" s="576">
        <f t="shared" si="3"/>
        <v>0</v>
      </c>
      <c r="H106" s="311"/>
      <c r="I106" s="277"/>
    </row>
    <row r="107" spans="1:9" s="312" customFormat="1" ht="33.75">
      <c r="A107" s="644" t="s">
        <v>342</v>
      </c>
      <c r="B107" s="315" t="s">
        <v>91</v>
      </c>
      <c r="C107" s="675" t="s">
        <v>652</v>
      </c>
      <c r="D107" s="278" t="s">
        <v>60</v>
      </c>
      <c r="E107" s="239">
        <v>2</v>
      </c>
      <c r="F107" s="280"/>
      <c r="G107" s="576">
        <f t="shared" si="3"/>
        <v>0</v>
      </c>
      <c r="H107" s="311"/>
      <c r="I107" s="277"/>
    </row>
    <row r="108" spans="1:9" s="312" customFormat="1" ht="45">
      <c r="A108" s="644" t="s">
        <v>346</v>
      </c>
      <c r="B108" s="315" t="s">
        <v>91</v>
      </c>
      <c r="C108" s="675" t="s">
        <v>653</v>
      </c>
      <c r="D108" s="278" t="s">
        <v>60</v>
      </c>
      <c r="E108" s="239">
        <v>1</v>
      </c>
      <c r="F108" s="280"/>
      <c r="G108" s="576">
        <f t="shared" si="3"/>
        <v>0</v>
      </c>
      <c r="H108" s="311"/>
      <c r="I108" s="277"/>
    </row>
    <row r="109" spans="1:9" s="203" customFormat="1" ht="12" customHeight="1">
      <c r="A109" s="626"/>
      <c r="B109" s="677"/>
      <c r="C109" s="259" t="s">
        <v>42</v>
      </c>
      <c r="D109" s="261"/>
      <c r="E109" s="263"/>
      <c r="F109" s="263"/>
      <c r="G109" s="580">
        <f>SUM(G98:G108)</f>
        <v>0</v>
      </c>
      <c r="H109" s="190"/>
      <c r="I109" s="194"/>
    </row>
    <row r="110" spans="1:9" s="203" customFormat="1" ht="12" customHeight="1">
      <c r="A110" s="628"/>
      <c r="B110" s="678"/>
      <c r="C110" s="209"/>
      <c r="D110" s="267"/>
      <c r="E110" s="269"/>
      <c r="F110" s="269"/>
      <c r="G110" s="573"/>
      <c r="H110" s="190"/>
      <c r="I110" s="194"/>
    </row>
    <row r="111" spans="1:9" s="203" customFormat="1" ht="12" customHeight="1">
      <c r="A111" s="631"/>
      <c r="B111" s="679" t="s">
        <v>104</v>
      </c>
      <c r="C111" s="198" t="s">
        <v>105</v>
      </c>
      <c r="D111" s="318"/>
      <c r="E111" s="240"/>
      <c r="F111" s="240"/>
      <c r="G111" s="680"/>
      <c r="H111" s="190"/>
      <c r="I111" s="194"/>
    </row>
    <row r="112" spans="1:9" s="203" customFormat="1" ht="12" customHeight="1">
      <c r="A112" s="631"/>
      <c r="B112" s="681"/>
      <c r="C112" s="214"/>
      <c r="D112" s="318"/>
      <c r="E112" s="240"/>
      <c r="F112" s="240"/>
      <c r="G112" s="680"/>
      <c r="H112" s="190"/>
      <c r="I112" s="194"/>
    </row>
    <row r="113" spans="1:7" s="686" customFormat="1" ht="78.75">
      <c r="A113" s="682" t="s">
        <v>305</v>
      </c>
      <c r="B113" s="683" t="s">
        <v>654</v>
      </c>
      <c r="C113" s="684" t="s">
        <v>655</v>
      </c>
      <c r="D113" s="665" t="s">
        <v>60</v>
      </c>
      <c r="E113" s="685">
        <v>1</v>
      </c>
      <c r="F113" s="685"/>
      <c r="G113" s="685">
        <f aca="true" t="shared" si="4" ref="G113:G118">E113*F113</f>
        <v>0</v>
      </c>
    </row>
    <row r="114" spans="1:7" s="686" customFormat="1" ht="78.75">
      <c r="A114" s="682" t="s">
        <v>306</v>
      </c>
      <c r="B114" s="683" t="s">
        <v>656</v>
      </c>
      <c r="C114" s="687" t="s">
        <v>657</v>
      </c>
      <c r="D114" s="665" t="s">
        <v>60</v>
      </c>
      <c r="E114" s="685">
        <v>1</v>
      </c>
      <c r="F114" s="685"/>
      <c r="G114" s="685">
        <f t="shared" si="4"/>
        <v>0</v>
      </c>
    </row>
    <row r="115" spans="1:7" s="686" customFormat="1" ht="78.75">
      <c r="A115" s="682" t="s">
        <v>295</v>
      </c>
      <c r="B115" s="683" t="s">
        <v>658</v>
      </c>
      <c r="C115" s="687" t="s">
        <v>659</v>
      </c>
      <c r="D115" s="665" t="s">
        <v>116</v>
      </c>
      <c r="E115" s="685">
        <f>9.94+5.27</f>
        <v>15.209999999999999</v>
      </c>
      <c r="F115" s="685"/>
      <c r="G115" s="685">
        <f t="shared" si="4"/>
        <v>0</v>
      </c>
    </row>
    <row r="116" spans="1:7" s="686" customFormat="1" ht="33.75">
      <c r="A116" s="682" t="s">
        <v>299</v>
      </c>
      <c r="B116" s="683" t="s">
        <v>660</v>
      </c>
      <c r="C116" s="687" t="s">
        <v>661</v>
      </c>
      <c r="D116" s="665" t="s">
        <v>116</v>
      </c>
      <c r="E116" s="685">
        <f>E115</f>
        <v>15.209999999999999</v>
      </c>
      <c r="F116" s="685"/>
      <c r="G116" s="685">
        <f t="shared" si="4"/>
        <v>0</v>
      </c>
    </row>
    <row r="117" spans="1:7" s="686" customFormat="1" ht="146.25">
      <c r="A117" s="682" t="s">
        <v>302</v>
      </c>
      <c r="B117" s="688" t="s">
        <v>662</v>
      </c>
      <c r="C117" s="689" t="s">
        <v>663</v>
      </c>
      <c r="D117" s="669" t="s">
        <v>60</v>
      </c>
      <c r="E117" s="685">
        <v>2</v>
      </c>
      <c r="F117" s="685"/>
      <c r="G117" s="685">
        <f t="shared" si="4"/>
        <v>0</v>
      </c>
    </row>
    <row r="118" spans="1:7" s="686" customFormat="1" ht="45">
      <c r="A118" s="682" t="s">
        <v>307</v>
      </c>
      <c r="B118" s="683" t="s">
        <v>91</v>
      </c>
      <c r="C118" s="684" t="s">
        <v>664</v>
      </c>
      <c r="D118" s="665" t="s">
        <v>68</v>
      </c>
      <c r="E118" s="685">
        <f>1*9</f>
        <v>9</v>
      </c>
      <c r="F118" s="685"/>
      <c r="G118" s="685">
        <f t="shared" si="4"/>
        <v>0</v>
      </c>
    </row>
    <row r="119" spans="1:9" s="203" customFormat="1" ht="12" customHeight="1">
      <c r="A119" s="626"/>
      <c r="B119" s="627"/>
      <c r="C119" s="259" t="s">
        <v>42</v>
      </c>
      <c r="D119" s="261"/>
      <c r="E119" s="263"/>
      <c r="F119" s="263"/>
      <c r="G119" s="580">
        <f>SUM(G113:G118)</f>
        <v>0</v>
      </c>
      <c r="H119" s="535"/>
      <c r="I119" s="194"/>
    </row>
    <row r="120" spans="1:9" s="203" customFormat="1" ht="12" customHeight="1">
      <c r="A120" s="628"/>
      <c r="B120" s="629"/>
      <c r="C120" s="209"/>
      <c r="D120" s="267"/>
      <c r="E120" s="269"/>
      <c r="F120" s="269"/>
      <c r="G120" s="573"/>
      <c r="H120" s="535"/>
      <c r="I120" s="194"/>
    </row>
    <row r="121" spans="1:9" s="203" customFormat="1" ht="12" customHeight="1">
      <c r="A121" s="631"/>
      <c r="B121" s="623" t="s">
        <v>106</v>
      </c>
      <c r="C121" s="198" t="s">
        <v>107</v>
      </c>
      <c r="D121" s="318"/>
      <c r="E121" s="240"/>
      <c r="F121" s="240"/>
      <c r="G121" s="680"/>
      <c r="H121" s="535"/>
      <c r="I121" s="194"/>
    </row>
    <row r="122" spans="1:9" s="203" customFormat="1" ht="12" customHeight="1">
      <c r="A122" s="631"/>
      <c r="B122" s="622"/>
      <c r="C122" s="214"/>
      <c r="E122" s="240"/>
      <c r="F122" s="240"/>
      <c r="G122" s="680"/>
      <c r="H122" s="190"/>
      <c r="I122" s="194"/>
    </row>
    <row r="123" spans="1:9" s="203" customFormat="1" ht="45">
      <c r="A123" s="631" t="s">
        <v>305</v>
      </c>
      <c r="B123" s="655" t="s">
        <v>514</v>
      </c>
      <c r="C123" s="651" t="s">
        <v>515</v>
      </c>
      <c r="D123" s="237" t="s">
        <v>68</v>
      </c>
      <c r="E123" s="239">
        <v>81</v>
      </c>
      <c r="F123" s="690"/>
      <c r="G123" s="576">
        <f>E123*F123</f>
        <v>0</v>
      </c>
      <c r="H123" s="190"/>
      <c r="I123" s="194"/>
    </row>
    <row r="124" spans="1:7" s="692" customFormat="1" ht="22.5">
      <c r="A124" s="691" t="s">
        <v>306</v>
      </c>
      <c r="B124" s="655" t="s">
        <v>516</v>
      </c>
      <c r="C124" s="651" t="s">
        <v>517</v>
      </c>
      <c r="D124" s="237" t="s">
        <v>68</v>
      </c>
      <c r="E124" s="239">
        <v>97</v>
      </c>
      <c r="F124" s="690"/>
      <c r="G124" s="576">
        <f aca="true" t="shared" si="5" ref="G124:G136">E124*F124</f>
        <v>0</v>
      </c>
    </row>
    <row r="125" spans="1:7" s="693" customFormat="1" ht="22.5">
      <c r="A125" s="691" t="s">
        <v>295</v>
      </c>
      <c r="B125" s="655" t="s">
        <v>518</v>
      </c>
      <c r="C125" s="652" t="s">
        <v>519</v>
      </c>
      <c r="D125" s="237" t="s">
        <v>68</v>
      </c>
      <c r="E125" s="239">
        <v>478</v>
      </c>
      <c r="F125" s="690"/>
      <c r="G125" s="576">
        <f t="shared" si="5"/>
        <v>0</v>
      </c>
    </row>
    <row r="126" spans="1:7" s="693" customFormat="1" ht="22.5">
      <c r="A126" s="691" t="s">
        <v>299</v>
      </c>
      <c r="B126" s="655" t="s">
        <v>520</v>
      </c>
      <c r="C126" s="652" t="s">
        <v>521</v>
      </c>
      <c r="D126" s="237" t="s">
        <v>68</v>
      </c>
      <c r="E126" s="239">
        <v>283</v>
      </c>
      <c r="F126" s="690"/>
      <c r="G126" s="576">
        <f t="shared" si="5"/>
        <v>0</v>
      </c>
    </row>
    <row r="127" spans="1:7" s="693" customFormat="1" ht="22.5">
      <c r="A127" s="691" t="s">
        <v>302</v>
      </c>
      <c r="B127" s="655" t="s">
        <v>316</v>
      </c>
      <c r="C127" s="652" t="s">
        <v>522</v>
      </c>
      <c r="D127" s="237" t="s">
        <v>68</v>
      </c>
      <c r="E127" s="239">
        <v>14</v>
      </c>
      <c r="F127" s="690"/>
      <c r="G127" s="239">
        <f t="shared" si="5"/>
        <v>0</v>
      </c>
    </row>
    <row r="128" spans="1:7" s="693" customFormat="1" ht="33.75">
      <c r="A128" s="691" t="s">
        <v>307</v>
      </c>
      <c r="B128" s="655" t="s">
        <v>523</v>
      </c>
      <c r="C128" s="652" t="s">
        <v>524</v>
      </c>
      <c r="D128" s="237" t="s">
        <v>68</v>
      </c>
      <c r="E128" s="239">
        <v>116</v>
      </c>
      <c r="F128" s="239"/>
      <c r="G128" s="694">
        <f t="shared" si="5"/>
        <v>0</v>
      </c>
    </row>
    <row r="129" spans="1:7" s="695" customFormat="1" ht="33.75">
      <c r="A129" s="648" t="s">
        <v>308</v>
      </c>
      <c r="B129" s="657" t="s">
        <v>91</v>
      </c>
      <c r="C129" s="651" t="s">
        <v>525</v>
      </c>
      <c r="D129" s="237" t="s">
        <v>116</v>
      </c>
      <c r="E129" s="239">
        <v>158</v>
      </c>
      <c r="F129" s="239"/>
      <c r="G129" s="239">
        <f>E129*F129</f>
        <v>0</v>
      </c>
    </row>
    <row r="130" spans="1:7" s="695" customFormat="1" ht="33.75">
      <c r="A130" s="648" t="s">
        <v>312</v>
      </c>
      <c r="B130" s="657" t="s">
        <v>91</v>
      </c>
      <c r="C130" s="651" t="s">
        <v>526</v>
      </c>
      <c r="D130" s="237" t="s">
        <v>116</v>
      </c>
      <c r="E130" s="239">
        <v>79</v>
      </c>
      <c r="F130" s="239"/>
      <c r="G130" s="239">
        <f>E130*F130</f>
        <v>0</v>
      </c>
    </row>
    <row r="131" spans="1:7" s="693" customFormat="1" ht="56.25">
      <c r="A131" s="691" t="s">
        <v>313</v>
      </c>
      <c r="B131" s="655" t="s">
        <v>318</v>
      </c>
      <c r="C131" s="651" t="s">
        <v>319</v>
      </c>
      <c r="D131" s="237" t="s">
        <v>320</v>
      </c>
      <c r="E131" s="239">
        <v>59275</v>
      </c>
      <c r="F131" s="690"/>
      <c r="G131" s="694">
        <f t="shared" si="5"/>
        <v>0</v>
      </c>
    </row>
    <row r="132" spans="1:7" s="528" customFormat="1" ht="33.75">
      <c r="A132" s="607" t="s">
        <v>342</v>
      </c>
      <c r="B132" s="625" t="s">
        <v>321</v>
      </c>
      <c r="C132" s="652" t="s">
        <v>322</v>
      </c>
      <c r="D132" s="237" t="s">
        <v>320</v>
      </c>
      <c r="E132" s="239">
        <v>9995</v>
      </c>
      <c r="F132" s="239"/>
      <c r="G132" s="694">
        <f t="shared" si="5"/>
        <v>0</v>
      </c>
    </row>
    <row r="133" spans="1:7" s="528" customFormat="1" ht="56.25">
      <c r="A133" s="607" t="s">
        <v>346</v>
      </c>
      <c r="B133" s="625" t="s">
        <v>91</v>
      </c>
      <c r="C133" s="651" t="s">
        <v>527</v>
      </c>
      <c r="D133" s="237" t="s">
        <v>116</v>
      </c>
      <c r="E133" s="239">
        <v>90</v>
      </c>
      <c r="F133" s="239"/>
      <c r="G133" s="694">
        <f t="shared" si="5"/>
        <v>0</v>
      </c>
    </row>
    <row r="134" spans="1:7" s="528" customFormat="1" ht="33.75">
      <c r="A134" s="696" t="s">
        <v>453</v>
      </c>
      <c r="B134" s="625" t="s">
        <v>323</v>
      </c>
      <c r="C134" s="652" t="s">
        <v>324</v>
      </c>
      <c r="D134" s="237" t="s">
        <v>80</v>
      </c>
      <c r="E134" s="239">
        <v>10</v>
      </c>
      <c r="F134" s="239"/>
      <c r="G134" s="239">
        <f t="shared" si="5"/>
        <v>0</v>
      </c>
    </row>
    <row r="135" spans="1:7" s="528" customFormat="1" ht="45">
      <c r="A135" s="696" t="s">
        <v>456</v>
      </c>
      <c r="B135" s="625" t="s">
        <v>528</v>
      </c>
      <c r="C135" s="652" t="s">
        <v>529</v>
      </c>
      <c r="D135" s="237" t="s">
        <v>80</v>
      </c>
      <c r="E135" s="239">
        <v>28</v>
      </c>
      <c r="F135" s="239"/>
      <c r="G135" s="239">
        <f t="shared" si="5"/>
        <v>0</v>
      </c>
    </row>
    <row r="136" spans="1:7" s="528" customFormat="1" ht="22.5">
      <c r="A136" s="696"/>
      <c r="B136" s="625"/>
      <c r="C136" s="697" t="s">
        <v>530</v>
      </c>
      <c r="D136" s="237" t="s">
        <v>80</v>
      </c>
      <c r="E136" s="239">
        <v>19</v>
      </c>
      <c r="F136" s="239"/>
      <c r="G136" s="239">
        <f t="shared" si="5"/>
        <v>0</v>
      </c>
    </row>
    <row r="137" spans="1:7" s="528" customFormat="1" ht="22.5">
      <c r="A137" s="696" t="s">
        <v>348</v>
      </c>
      <c r="B137" s="625" t="s">
        <v>531</v>
      </c>
      <c r="C137" s="652" t="s">
        <v>532</v>
      </c>
      <c r="D137" s="237"/>
      <c r="E137" s="239"/>
      <c r="F137" s="239"/>
      <c r="G137" s="239"/>
    </row>
    <row r="138" spans="1:7" s="528" customFormat="1" ht="22.5">
      <c r="A138" s="696"/>
      <c r="B138" s="625"/>
      <c r="C138" s="697" t="s">
        <v>533</v>
      </c>
      <c r="D138" s="237" t="s">
        <v>80</v>
      </c>
      <c r="E138" s="239">
        <v>35</v>
      </c>
      <c r="F138" s="239"/>
      <c r="G138" s="239">
        <f>E138*F138</f>
        <v>0</v>
      </c>
    </row>
    <row r="139" spans="1:7" s="528" customFormat="1" ht="22.5">
      <c r="A139" s="696" t="s">
        <v>349</v>
      </c>
      <c r="B139" s="625" t="s">
        <v>534</v>
      </c>
      <c r="C139" s="652" t="s">
        <v>535</v>
      </c>
      <c r="D139" s="237"/>
      <c r="E139" s="239"/>
      <c r="F139" s="239"/>
      <c r="G139" s="239"/>
    </row>
    <row r="140" spans="1:7" s="693" customFormat="1" ht="22.5">
      <c r="A140" s="691"/>
      <c r="B140" s="655"/>
      <c r="C140" s="697" t="s">
        <v>536</v>
      </c>
      <c r="D140" s="237" t="s">
        <v>80</v>
      </c>
      <c r="E140" s="239">
        <v>626</v>
      </c>
      <c r="F140" s="239"/>
      <c r="G140" s="239">
        <f aca="true" t="shared" si="6" ref="G140:G171">E140*F140</f>
        <v>0</v>
      </c>
    </row>
    <row r="141" spans="1:7" s="698" customFormat="1" ht="22.5">
      <c r="A141" s="625"/>
      <c r="B141" s="625"/>
      <c r="C141" s="697" t="s">
        <v>537</v>
      </c>
      <c r="D141" s="237" t="s">
        <v>80</v>
      </c>
      <c r="E141" s="239">
        <v>131</v>
      </c>
      <c r="F141" s="239"/>
      <c r="G141" s="239">
        <f t="shared" si="6"/>
        <v>0</v>
      </c>
    </row>
    <row r="142" spans="1:7" s="698" customFormat="1" ht="22.5">
      <c r="A142" s="625"/>
      <c r="B142" s="625"/>
      <c r="C142" s="697" t="s">
        <v>538</v>
      </c>
      <c r="D142" s="237" t="s">
        <v>80</v>
      </c>
      <c r="E142" s="239">
        <v>59</v>
      </c>
      <c r="F142" s="239"/>
      <c r="G142" s="239">
        <f t="shared" si="6"/>
        <v>0</v>
      </c>
    </row>
    <row r="143" spans="1:7" s="698" customFormat="1" ht="22.5">
      <c r="A143" s="699"/>
      <c r="B143" s="625"/>
      <c r="C143" s="700" t="s">
        <v>539</v>
      </c>
      <c r="D143" s="237" t="s">
        <v>80</v>
      </c>
      <c r="E143" s="239">
        <v>9</v>
      </c>
      <c r="F143" s="239"/>
      <c r="G143" s="239">
        <f t="shared" si="6"/>
        <v>0</v>
      </c>
    </row>
    <row r="144" spans="1:7" s="698" customFormat="1" ht="78.75">
      <c r="A144" s="699" t="s">
        <v>461</v>
      </c>
      <c r="B144" s="625" t="s">
        <v>91</v>
      </c>
      <c r="C144" s="701" t="s">
        <v>540</v>
      </c>
      <c r="D144" s="237" t="s">
        <v>60</v>
      </c>
      <c r="E144" s="239">
        <v>10</v>
      </c>
      <c r="F144" s="239"/>
      <c r="G144" s="239">
        <f t="shared" si="6"/>
        <v>0</v>
      </c>
    </row>
    <row r="145" spans="1:7" s="698" customFormat="1" ht="22.5">
      <c r="A145" s="699" t="s">
        <v>464</v>
      </c>
      <c r="B145" s="625" t="s">
        <v>541</v>
      </c>
      <c r="C145" s="653" t="s">
        <v>542</v>
      </c>
      <c r="D145" s="237" t="s">
        <v>68</v>
      </c>
      <c r="E145" s="239">
        <v>142</v>
      </c>
      <c r="F145" s="239"/>
      <c r="G145" s="239">
        <f t="shared" si="6"/>
        <v>0</v>
      </c>
    </row>
    <row r="146" spans="1:7" s="698" customFormat="1" ht="56.25">
      <c r="A146" s="699" t="s">
        <v>466</v>
      </c>
      <c r="B146" s="625" t="s">
        <v>543</v>
      </c>
      <c r="C146" s="653" t="s">
        <v>544</v>
      </c>
      <c r="D146" s="237" t="s">
        <v>68</v>
      </c>
      <c r="E146" s="239">
        <v>115</v>
      </c>
      <c r="F146" s="239"/>
      <c r="G146" s="239">
        <f t="shared" si="6"/>
        <v>0</v>
      </c>
    </row>
    <row r="147" spans="1:7" s="698" customFormat="1" ht="78.75">
      <c r="A147" s="699" t="s">
        <v>474</v>
      </c>
      <c r="B147" s="625" t="s">
        <v>545</v>
      </c>
      <c r="C147" s="653" t="s">
        <v>665</v>
      </c>
      <c r="D147" s="237" t="s">
        <v>68</v>
      </c>
      <c r="E147" s="239">
        <v>30</v>
      </c>
      <c r="F147" s="239"/>
      <c r="G147" s="239">
        <f t="shared" si="6"/>
        <v>0</v>
      </c>
    </row>
    <row r="148" spans="1:7" s="698" customFormat="1" ht="78.75">
      <c r="A148" s="699" t="s">
        <v>476</v>
      </c>
      <c r="B148" s="625" t="s">
        <v>546</v>
      </c>
      <c r="C148" s="653" t="s">
        <v>547</v>
      </c>
      <c r="D148" s="237" t="s">
        <v>68</v>
      </c>
      <c r="E148" s="239">
        <v>45</v>
      </c>
      <c r="F148" s="239"/>
      <c r="G148" s="239">
        <f t="shared" si="6"/>
        <v>0</v>
      </c>
    </row>
    <row r="149" spans="1:7" s="698" customFormat="1" ht="67.5">
      <c r="A149" s="699" t="s">
        <v>479</v>
      </c>
      <c r="B149" s="625" t="s">
        <v>548</v>
      </c>
      <c r="C149" s="653" t="s">
        <v>549</v>
      </c>
      <c r="D149" s="237" t="s">
        <v>116</v>
      </c>
      <c r="E149" s="239">
        <v>600</v>
      </c>
      <c r="F149" s="239"/>
      <c r="G149" s="239">
        <f t="shared" si="6"/>
        <v>0</v>
      </c>
    </row>
    <row r="150" spans="1:7" s="698" customFormat="1" ht="56.25">
      <c r="A150" s="699" t="s">
        <v>481</v>
      </c>
      <c r="B150" s="625" t="s">
        <v>550</v>
      </c>
      <c r="C150" s="653" t="s">
        <v>551</v>
      </c>
      <c r="D150" s="237" t="s">
        <v>68</v>
      </c>
      <c r="E150" s="239">
        <v>25</v>
      </c>
      <c r="F150" s="239"/>
      <c r="G150" s="239">
        <f t="shared" si="6"/>
        <v>0</v>
      </c>
    </row>
    <row r="151" spans="1:7" s="698" customFormat="1" ht="67.5">
      <c r="A151" s="699" t="s">
        <v>484</v>
      </c>
      <c r="B151" s="625" t="s">
        <v>552</v>
      </c>
      <c r="C151" s="653" t="s">
        <v>553</v>
      </c>
      <c r="D151" s="237" t="s">
        <v>68</v>
      </c>
      <c r="E151" s="239">
        <v>25</v>
      </c>
      <c r="F151" s="239"/>
      <c r="G151" s="239">
        <f t="shared" si="6"/>
        <v>0</v>
      </c>
    </row>
    <row r="152" spans="1:7" s="698" customFormat="1" ht="45">
      <c r="A152" s="699" t="s">
        <v>554</v>
      </c>
      <c r="B152" s="625" t="s">
        <v>91</v>
      </c>
      <c r="C152" s="653" t="s">
        <v>555</v>
      </c>
      <c r="D152" s="237"/>
      <c r="E152" s="239">
        <v>75</v>
      </c>
      <c r="F152" s="239"/>
      <c r="G152" s="239">
        <f t="shared" si="6"/>
        <v>0</v>
      </c>
    </row>
    <row r="153" spans="1:7" s="698" customFormat="1" ht="67.5">
      <c r="A153" s="699" t="s">
        <v>556</v>
      </c>
      <c r="B153" s="625" t="s">
        <v>557</v>
      </c>
      <c r="C153" s="653" t="s">
        <v>558</v>
      </c>
      <c r="D153" s="237" t="s">
        <v>68</v>
      </c>
      <c r="E153" s="239">
        <v>45</v>
      </c>
      <c r="F153" s="239"/>
      <c r="G153" s="239">
        <f t="shared" si="6"/>
        <v>0</v>
      </c>
    </row>
    <row r="154" spans="1:7" s="698" customFormat="1" ht="67.5">
      <c r="A154" s="699" t="s">
        <v>559</v>
      </c>
      <c r="B154" s="625" t="s">
        <v>560</v>
      </c>
      <c r="C154" s="653" t="s">
        <v>561</v>
      </c>
      <c r="D154" s="237" t="s">
        <v>68</v>
      </c>
      <c r="E154" s="239">
        <v>75</v>
      </c>
      <c r="F154" s="239"/>
      <c r="G154" s="239">
        <f t="shared" si="6"/>
        <v>0</v>
      </c>
    </row>
    <row r="155" spans="1:7" s="698" customFormat="1" ht="45">
      <c r="A155" s="699" t="s">
        <v>562</v>
      </c>
      <c r="B155" s="625" t="s">
        <v>563</v>
      </c>
      <c r="C155" s="653" t="s">
        <v>564</v>
      </c>
      <c r="D155" s="237" t="s">
        <v>68</v>
      </c>
      <c r="E155" s="239">
        <v>115</v>
      </c>
      <c r="F155" s="239"/>
      <c r="G155" s="239">
        <f t="shared" si="6"/>
        <v>0</v>
      </c>
    </row>
    <row r="156" spans="1:7" s="698" customFormat="1" ht="78.75">
      <c r="A156" s="699" t="s">
        <v>565</v>
      </c>
      <c r="B156" s="625" t="s">
        <v>566</v>
      </c>
      <c r="C156" s="653" t="s">
        <v>567</v>
      </c>
      <c r="D156" s="237" t="s">
        <v>116</v>
      </c>
      <c r="E156" s="239">
        <v>5</v>
      </c>
      <c r="F156" s="239"/>
      <c r="G156" s="239">
        <f t="shared" si="6"/>
        <v>0</v>
      </c>
    </row>
    <row r="157" spans="1:7" s="698" customFormat="1" ht="22.5">
      <c r="A157" s="699" t="s">
        <v>568</v>
      </c>
      <c r="B157" s="625" t="s">
        <v>569</v>
      </c>
      <c r="C157" s="653" t="s">
        <v>570</v>
      </c>
      <c r="D157" s="237"/>
      <c r="E157" s="239"/>
      <c r="F157" s="239"/>
      <c r="G157" s="239"/>
    </row>
    <row r="158" spans="1:7" s="698" customFormat="1" ht="56.25">
      <c r="A158" s="699"/>
      <c r="B158" s="625"/>
      <c r="C158" s="702" t="s">
        <v>571</v>
      </c>
      <c r="D158" s="237" t="s">
        <v>116</v>
      </c>
      <c r="E158" s="239">
        <v>153.6</v>
      </c>
      <c r="F158" s="239"/>
      <c r="G158" s="239">
        <f>E158*F158</f>
        <v>0</v>
      </c>
    </row>
    <row r="159" spans="1:7" s="698" customFormat="1" ht="22.5">
      <c r="A159" s="699" t="s">
        <v>572</v>
      </c>
      <c r="B159" s="625" t="s">
        <v>573</v>
      </c>
      <c r="C159" s="702" t="s">
        <v>574</v>
      </c>
      <c r="D159" s="237"/>
      <c r="E159" s="239"/>
      <c r="F159" s="239"/>
      <c r="G159" s="239"/>
    </row>
    <row r="160" spans="1:7" s="698" customFormat="1" ht="67.5">
      <c r="A160" s="699"/>
      <c r="B160" s="625"/>
      <c r="C160" s="702" t="s">
        <v>575</v>
      </c>
      <c r="D160" s="237" t="s">
        <v>116</v>
      </c>
      <c r="E160" s="239">
        <v>37.699999999999996</v>
      </c>
      <c r="F160" s="239"/>
      <c r="G160" s="239">
        <f t="shared" si="6"/>
        <v>0</v>
      </c>
    </row>
    <row r="161" spans="1:7" s="698" customFormat="1" ht="56.25">
      <c r="A161" s="699"/>
      <c r="B161" s="625"/>
      <c r="C161" s="702" t="s">
        <v>576</v>
      </c>
      <c r="D161" s="237" t="s">
        <v>116</v>
      </c>
      <c r="E161" s="239">
        <v>21</v>
      </c>
      <c r="F161" s="239"/>
      <c r="G161" s="239">
        <f t="shared" si="6"/>
        <v>0</v>
      </c>
    </row>
    <row r="162" spans="1:7" s="693" customFormat="1" ht="78.75">
      <c r="A162" s="691" t="s">
        <v>577</v>
      </c>
      <c r="B162" s="655" t="s">
        <v>91</v>
      </c>
      <c r="C162" s="651" t="s">
        <v>578</v>
      </c>
      <c r="D162" s="237" t="s">
        <v>68</v>
      </c>
      <c r="E162" s="239">
        <v>6</v>
      </c>
      <c r="F162" s="690"/>
      <c r="G162" s="239">
        <f>E162*F162</f>
        <v>0</v>
      </c>
    </row>
    <row r="163" spans="1:7" s="698" customFormat="1" ht="67.5">
      <c r="A163" s="699" t="s">
        <v>579</v>
      </c>
      <c r="B163" s="625" t="s">
        <v>580</v>
      </c>
      <c r="C163" s="653" t="s">
        <v>581</v>
      </c>
      <c r="D163" s="237" t="s">
        <v>116</v>
      </c>
      <c r="E163" s="239">
        <v>81</v>
      </c>
      <c r="F163" s="239"/>
      <c r="G163" s="239">
        <f t="shared" si="6"/>
        <v>0</v>
      </c>
    </row>
    <row r="164" spans="1:7" s="698" customFormat="1" ht="45">
      <c r="A164" s="699" t="s">
        <v>582</v>
      </c>
      <c r="B164" s="625" t="s">
        <v>583</v>
      </c>
      <c r="C164" s="703" t="s">
        <v>584</v>
      </c>
      <c r="D164" s="237" t="s">
        <v>116</v>
      </c>
      <c r="E164" s="239">
        <v>24</v>
      </c>
      <c r="F164" s="239"/>
      <c r="G164" s="239">
        <f t="shared" si="6"/>
        <v>0</v>
      </c>
    </row>
    <row r="165" spans="1:7" s="698" customFormat="1" ht="22.5">
      <c r="A165" s="699" t="s">
        <v>585</v>
      </c>
      <c r="B165" s="625" t="s">
        <v>586</v>
      </c>
      <c r="C165" s="697" t="s">
        <v>587</v>
      </c>
      <c r="D165" s="237" t="s">
        <v>60</v>
      </c>
      <c r="E165" s="239">
        <v>6</v>
      </c>
      <c r="F165" s="239"/>
      <c r="G165" s="239">
        <f t="shared" si="6"/>
        <v>0</v>
      </c>
    </row>
    <row r="166" spans="1:7" s="698" customFormat="1" ht="22.5">
      <c r="A166" s="699" t="s">
        <v>588</v>
      </c>
      <c r="B166" s="625" t="s">
        <v>589</v>
      </c>
      <c r="C166" s="697" t="s">
        <v>590</v>
      </c>
      <c r="D166" s="237" t="s">
        <v>60</v>
      </c>
      <c r="E166" s="239">
        <v>1</v>
      </c>
      <c r="F166" s="239"/>
      <c r="G166" s="239">
        <f t="shared" si="6"/>
        <v>0</v>
      </c>
    </row>
    <row r="167" spans="1:7" s="528" customFormat="1" ht="45">
      <c r="A167" s="607" t="s">
        <v>591</v>
      </c>
      <c r="B167" s="625" t="s">
        <v>592</v>
      </c>
      <c r="C167" s="697" t="s">
        <v>593</v>
      </c>
      <c r="D167" s="237" t="s">
        <v>68</v>
      </c>
      <c r="E167" s="239">
        <v>204</v>
      </c>
      <c r="F167" s="239"/>
      <c r="G167" s="239">
        <f t="shared" si="6"/>
        <v>0</v>
      </c>
    </row>
    <row r="168" spans="1:7" s="528" customFormat="1" ht="78.75">
      <c r="A168" s="607" t="s">
        <v>594</v>
      </c>
      <c r="B168" s="625" t="s">
        <v>595</v>
      </c>
      <c r="C168" s="653" t="s">
        <v>596</v>
      </c>
      <c r="D168" s="237" t="s">
        <v>68</v>
      </c>
      <c r="E168" s="239">
        <v>204</v>
      </c>
      <c r="F168" s="239"/>
      <c r="G168" s="239">
        <f t="shared" si="6"/>
        <v>0</v>
      </c>
    </row>
    <row r="169" spans="1:7" s="528" customFormat="1" ht="45">
      <c r="A169" s="607" t="s">
        <v>597</v>
      </c>
      <c r="B169" s="625" t="s">
        <v>598</v>
      </c>
      <c r="C169" s="653" t="s">
        <v>599</v>
      </c>
      <c r="D169" s="237" t="s">
        <v>116</v>
      </c>
      <c r="E169" s="239">
        <v>280</v>
      </c>
      <c r="F169" s="239"/>
      <c r="G169" s="239">
        <f t="shared" si="6"/>
        <v>0</v>
      </c>
    </row>
    <row r="170" spans="1:7" s="528" customFormat="1" ht="22.5">
      <c r="A170" s="607" t="s">
        <v>600</v>
      </c>
      <c r="B170" s="625" t="s">
        <v>91</v>
      </c>
      <c r="C170" s="653" t="s">
        <v>601</v>
      </c>
      <c r="D170" s="237" t="s">
        <v>116</v>
      </c>
      <c r="E170" s="239">
        <v>162</v>
      </c>
      <c r="F170" s="239"/>
      <c r="G170" s="239">
        <f t="shared" si="6"/>
        <v>0</v>
      </c>
    </row>
    <row r="171" spans="1:12" s="528" customFormat="1" ht="78.75">
      <c r="A171" s="607" t="s">
        <v>602</v>
      </c>
      <c r="B171" s="625" t="s">
        <v>603</v>
      </c>
      <c r="C171" s="703" t="s">
        <v>604</v>
      </c>
      <c r="D171" s="237" t="s">
        <v>60</v>
      </c>
      <c r="E171" s="239">
        <v>4</v>
      </c>
      <c r="F171" s="239"/>
      <c r="G171" s="239">
        <f t="shared" si="6"/>
        <v>0</v>
      </c>
      <c r="L171" s="658"/>
    </row>
    <row r="172" spans="1:9" s="203" customFormat="1" ht="12" customHeight="1">
      <c r="A172" s="626"/>
      <c r="B172" s="627"/>
      <c r="C172" s="259" t="s">
        <v>42</v>
      </c>
      <c r="D172" s="261"/>
      <c r="E172" s="263"/>
      <c r="F172" s="263"/>
      <c r="G172" s="580">
        <f>SUM(G123:G171)</f>
        <v>0</v>
      </c>
      <c r="H172" s="190"/>
      <c r="I172" s="194"/>
    </row>
    <row r="173" spans="1:9" s="203" customFormat="1" ht="12" customHeight="1">
      <c r="A173" s="628"/>
      <c r="B173" s="629"/>
      <c r="C173" s="209"/>
      <c r="D173" s="267"/>
      <c r="E173" s="269"/>
      <c r="F173" s="269"/>
      <c r="G173" s="573"/>
      <c r="H173" s="190"/>
      <c r="I173" s="194"/>
    </row>
    <row r="174" spans="1:9" s="204" customFormat="1" ht="12" customHeight="1">
      <c r="A174" s="629"/>
      <c r="B174" s="623" t="s">
        <v>108</v>
      </c>
      <c r="C174" s="198" t="s">
        <v>109</v>
      </c>
      <c r="D174" s="199"/>
      <c r="E174" s="265"/>
      <c r="F174" s="265"/>
      <c r="G174" s="643"/>
      <c r="H174" s="190"/>
      <c r="I174" s="194"/>
    </row>
    <row r="175" spans="1:9" s="204" customFormat="1" ht="12" customHeight="1">
      <c r="A175" s="629"/>
      <c r="B175" s="623"/>
      <c r="C175" s="198"/>
      <c r="D175" s="199"/>
      <c r="E175" s="265"/>
      <c r="F175" s="265"/>
      <c r="G175" s="643"/>
      <c r="H175" s="190"/>
      <c r="I175" s="194"/>
    </row>
    <row r="176" spans="1:9" s="204" customFormat="1" ht="33.75">
      <c r="A176" s="607" t="s">
        <v>305</v>
      </c>
      <c r="B176" s="315" t="s">
        <v>91</v>
      </c>
      <c r="C176" s="703" t="s">
        <v>605</v>
      </c>
      <c r="D176" s="237" t="s">
        <v>116</v>
      </c>
      <c r="E176" s="239">
        <v>40</v>
      </c>
      <c r="F176" s="280"/>
      <c r="G176" s="239">
        <f>E176*F176</f>
        <v>0</v>
      </c>
      <c r="H176" s="190"/>
      <c r="I176" s="194"/>
    </row>
    <row r="177" spans="1:9" s="204" customFormat="1" ht="33.75">
      <c r="A177" s="607" t="s">
        <v>306</v>
      </c>
      <c r="B177" s="315" t="s">
        <v>91</v>
      </c>
      <c r="C177" s="703" t="s">
        <v>606</v>
      </c>
      <c r="D177" s="237" t="s">
        <v>116</v>
      </c>
      <c r="E177" s="239">
        <v>79</v>
      </c>
      <c r="F177" s="280"/>
      <c r="G177" s="239">
        <f>E177*F177</f>
        <v>0</v>
      </c>
      <c r="H177" s="190"/>
      <c r="I177" s="194"/>
    </row>
    <row r="178" spans="1:9" s="204" customFormat="1" ht="33.75">
      <c r="A178" s="607" t="s">
        <v>295</v>
      </c>
      <c r="B178" s="315" t="s">
        <v>264</v>
      </c>
      <c r="C178" s="703" t="s">
        <v>607</v>
      </c>
      <c r="D178" s="237" t="s">
        <v>116</v>
      </c>
      <c r="E178" s="239">
        <v>144</v>
      </c>
      <c r="F178" s="280"/>
      <c r="G178" s="239">
        <f>E178*F178</f>
        <v>0</v>
      </c>
      <c r="H178" s="190"/>
      <c r="I178" s="194"/>
    </row>
    <row r="179" spans="1:8" ht="45">
      <c r="A179" s="607" t="s">
        <v>299</v>
      </c>
      <c r="B179" s="315" t="s">
        <v>608</v>
      </c>
      <c r="C179" s="703" t="s">
        <v>609</v>
      </c>
      <c r="D179" s="237" t="s">
        <v>116</v>
      </c>
      <c r="E179" s="239">
        <v>79</v>
      </c>
      <c r="F179" s="280"/>
      <c r="G179" s="239">
        <f>E179*F179</f>
        <v>0</v>
      </c>
      <c r="H179" s="187"/>
    </row>
    <row r="180" spans="1:9" s="203" customFormat="1" ht="12" customHeight="1">
      <c r="A180" s="626"/>
      <c r="B180" s="677"/>
      <c r="C180" s="259" t="s">
        <v>42</v>
      </c>
      <c r="D180" s="261"/>
      <c r="E180" s="263"/>
      <c r="F180" s="263"/>
      <c r="G180" s="580">
        <f>SUM(G176:G179)</f>
        <v>0</v>
      </c>
      <c r="H180" s="190"/>
      <c r="I180" s="194"/>
    </row>
    <row r="181" spans="1:7" ht="12" customHeight="1">
      <c r="A181" s="631"/>
      <c r="B181" s="681"/>
      <c r="C181" s="214"/>
      <c r="D181" s="331"/>
      <c r="E181" s="240"/>
      <c r="F181" s="240"/>
      <c r="G181" s="680"/>
    </row>
    <row r="182" spans="1:7" ht="12" customHeight="1">
      <c r="A182" s="631"/>
      <c r="B182" s="679" t="s">
        <v>117</v>
      </c>
      <c r="C182" s="198" t="s">
        <v>118</v>
      </c>
      <c r="D182" s="318"/>
      <c r="E182" s="240"/>
      <c r="F182" s="240"/>
      <c r="G182" s="680"/>
    </row>
    <row r="183" spans="1:7" ht="12" customHeight="1">
      <c r="A183" s="631"/>
      <c r="B183" s="681"/>
      <c r="C183" s="214"/>
      <c r="D183" s="318"/>
      <c r="E183" s="240"/>
      <c r="F183" s="240"/>
      <c r="G183" s="680"/>
    </row>
    <row r="184" spans="1:7" ht="56.25">
      <c r="A184" s="625" t="s">
        <v>305</v>
      </c>
      <c r="B184" s="625" t="s">
        <v>331</v>
      </c>
      <c r="C184" s="653" t="s">
        <v>332</v>
      </c>
      <c r="D184" s="237" t="s">
        <v>116</v>
      </c>
      <c r="E184" s="239">
        <v>223</v>
      </c>
      <c r="F184" s="239"/>
      <c r="G184" s="576">
        <f>E184*F184</f>
        <v>0</v>
      </c>
    </row>
    <row r="185" spans="1:7" s="528" customFormat="1" ht="56.25">
      <c r="A185" s="625" t="s">
        <v>306</v>
      </c>
      <c r="B185" s="625" t="s">
        <v>278</v>
      </c>
      <c r="C185" s="653" t="s">
        <v>335</v>
      </c>
      <c r="D185" s="237" t="s">
        <v>284</v>
      </c>
      <c r="E185" s="239">
        <v>55</v>
      </c>
      <c r="F185" s="239"/>
      <c r="G185" s="576">
        <f>E185*F185</f>
        <v>0</v>
      </c>
    </row>
    <row r="186" spans="1:7" s="528" customFormat="1" ht="12" customHeight="1">
      <c r="A186" s="625" t="s">
        <v>295</v>
      </c>
      <c r="B186" s="655" t="s">
        <v>285</v>
      </c>
      <c r="C186" s="236" t="s">
        <v>286</v>
      </c>
      <c r="D186" s="237"/>
      <c r="E186" s="239"/>
      <c r="F186" s="239"/>
      <c r="G186" s="694"/>
    </row>
    <row r="187" spans="1:7" s="528" customFormat="1" ht="12" customHeight="1">
      <c r="A187" s="699"/>
      <c r="B187" s="655"/>
      <c r="C187" s="236" t="s">
        <v>287</v>
      </c>
      <c r="D187" s="237"/>
      <c r="E187" s="239"/>
      <c r="F187" s="239"/>
      <c r="G187" s="694"/>
    </row>
    <row r="188" spans="1:7" s="528" customFormat="1" ht="12" customHeight="1">
      <c r="A188" s="699"/>
      <c r="B188" s="655"/>
      <c r="C188" s="236" t="s">
        <v>288</v>
      </c>
      <c r="D188" s="237"/>
      <c r="E188" s="239"/>
      <c r="F188" s="239"/>
      <c r="G188" s="694"/>
    </row>
    <row r="189" spans="1:7" s="528" customFormat="1" ht="12" customHeight="1">
      <c r="A189" s="699"/>
      <c r="B189" s="655"/>
      <c r="C189" s="236" t="s">
        <v>282</v>
      </c>
      <c r="D189" s="237"/>
      <c r="E189" s="239"/>
      <c r="F189" s="239"/>
      <c r="G189" s="694"/>
    </row>
    <row r="190" spans="1:7" s="528" customFormat="1" ht="12" customHeight="1">
      <c r="A190" s="699"/>
      <c r="B190" s="655"/>
      <c r="C190" s="236" t="s">
        <v>289</v>
      </c>
      <c r="D190" s="237" t="s">
        <v>284</v>
      </c>
      <c r="E190" s="239">
        <v>25</v>
      </c>
      <c r="F190" s="239"/>
      <c r="G190" s="576">
        <f>E190*F190</f>
        <v>0</v>
      </c>
    </row>
    <row r="191" spans="1:7" ht="12" customHeight="1">
      <c r="A191" s="624" t="s">
        <v>299</v>
      </c>
      <c r="B191" s="644" t="s">
        <v>290</v>
      </c>
      <c r="C191" s="236" t="s">
        <v>291</v>
      </c>
      <c r="D191" s="237" t="s">
        <v>60</v>
      </c>
      <c r="E191" s="239">
        <v>1</v>
      </c>
      <c r="F191" s="239"/>
      <c r="G191" s="576">
        <f>E191*F191</f>
        <v>0</v>
      </c>
    </row>
    <row r="192" spans="1:7" ht="12" customHeight="1">
      <c r="A192" s="624" t="s">
        <v>302</v>
      </c>
      <c r="B192" s="644" t="s">
        <v>292</v>
      </c>
      <c r="C192" s="236" t="s">
        <v>293</v>
      </c>
      <c r="D192" s="237" t="s">
        <v>60</v>
      </c>
      <c r="E192" s="239">
        <v>1</v>
      </c>
      <c r="F192" s="239"/>
      <c r="G192" s="576">
        <f>E192*F192</f>
        <v>0</v>
      </c>
    </row>
    <row r="193" spans="1:9" ht="12" customHeight="1">
      <c r="A193" s="704"/>
      <c r="B193" s="677"/>
      <c r="C193" s="259" t="s">
        <v>132</v>
      </c>
      <c r="D193" s="261"/>
      <c r="E193" s="263"/>
      <c r="F193" s="263"/>
      <c r="G193" s="264">
        <f>SUM(G184:G192)</f>
        <v>0</v>
      </c>
      <c r="I193" s="190"/>
    </row>
    <row r="194" spans="1:7" ht="12" customHeight="1">
      <c r="A194" s="705"/>
      <c r="B194" s="681"/>
      <c r="C194" s="214"/>
      <c r="D194" s="318"/>
      <c r="E194" s="240"/>
      <c r="F194" s="240"/>
      <c r="G194" s="240"/>
    </row>
    <row r="195" spans="1:7" ht="12" customHeight="1">
      <c r="A195" s="631"/>
      <c r="B195" s="622"/>
      <c r="C195" s="214"/>
      <c r="D195" s="318"/>
      <c r="E195" s="240"/>
      <c r="F195" s="240"/>
      <c r="G195" s="680"/>
    </row>
    <row r="196" spans="1:7" ht="12" customHeight="1">
      <c r="A196" s="631"/>
      <c r="B196" s="623" t="s">
        <v>133</v>
      </c>
      <c r="C196" s="198" t="s">
        <v>3</v>
      </c>
      <c r="D196" s="318"/>
      <c r="E196" s="240"/>
      <c r="F196" s="240"/>
      <c r="G196" s="680"/>
    </row>
    <row r="197" spans="1:7" ht="12" customHeight="1">
      <c r="A197" s="631"/>
      <c r="B197" s="622"/>
      <c r="C197" s="214"/>
      <c r="D197" s="318"/>
      <c r="E197" s="240"/>
      <c r="F197" s="240"/>
      <c r="G197" s="680"/>
    </row>
    <row r="198" spans="1:7" ht="12" customHeight="1">
      <c r="A198" s="644" t="s">
        <v>305</v>
      </c>
      <c r="B198" s="644" t="s">
        <v>91</v>
      </c>
      <c r="C198" s="236" t="s">
        <v>134</v>
      </c>
      <c r="D198" s="237" t="s">
        <v>120</v>
      </c>
      <c r="E198" s="239">
        <v>1</v>
      </c>
      <c r="F198" s="239">
        <f>(G63+G94+G109+G119+G172+G180+G193)*0.22</f>
        <v>0</v>
      </c>
      <c r="G198" s="576">
        <f>E198*F198</f>
        <v>0</v>
      </c>
    </row>
    <row r="199" spans="1:7" ht="12" customHeight="1">
      <c r="A199" s="626"/>
      <c r="B199" s="627"/>
      <c r="C199" s="259" t="s">
        <v>42</v>
      </c>
      <c r="D199" s="261"/>
      <c r="E199" s="263"/>
      <c r="F199" s="263"/>
      <c r="G199" s="580">
        <f>SUM(G198:G198)</f>
        <v>0</v>
      </c>
    </row>
    <row r="200" spans="1:7" ht="12.75">
      <c r="A200" s="628"/>
      <c r="B200" s="629"/>
      <c r="C200" s="581"/>
      <c r="D200" s="582"/>
      <c r="E200" s="583"/>
      <c r="F200" s="583"/>
      <c r="G200" s="573"/>
    </row>
    <row r="201" spans="1:7" ht="12" customHeight="1">
      <c r="A201" s="628"/>
      <c r="B201" s="629"/>
      <c r="C201" s="581"/>
      <c r="D201" s="582"/>
      <c r="E201" s="583"/>
      <c r="F201" s="583"/>
      <c r="G201" s="573"/>
    </row>
    <row r="202" spans="1:7" ht="12" customHeight="1">
      <c r="A202" s="628"/>
      <c r="B202" s="629"/>
      <c r="C202" s="581"/>
      <c r="D202" s="582"/>
      <c r="E202" s="583"/>
      <c r="F202" s="583"/>
      <c r="G202" s="573"/>
    </row>
    <row r="203" spans="1:8" ht="12.75">
      <c r="A203" s="631" t="s">
        <v>135</v>
      </c>
      <c r="B203" s="630"/>
      <c r="C203" s="706" t="s">
        <v>136</v>
      </c>
      <c r="D203" s="582"/>
      <c r="E203" s="583"/>
      <c r="F203" s="583"/>
      <c r="G203" s="707"/>
      <c r="H203" s="187"/>
    </row>
    <row r="204" spans="1:8" ht="12.75">
      <c r="A204" s="631"/>
      <c r="B204" s="622"/>
      <c r="C204" s="468" t="s">
        <v>137</v>
      </c>
      <c r="D204" s="582"/>
      <c r="E204" s="583"/>
      <c r="F204" s="583"/>
      <c r="H204" s="187"/>
    </row>
    <row r="205" spans="1:8" ht="12.75">
      <c r="A205" s="631"/>
      <c r="B205" s="622"/>
      <c r="C205" s="559" t="s">
        <v>138</v>
      </c>
      <c r="D205" s="582"/>
      <c r="E205" s="583"/>
      <c r="F205" s="583"/>
      <c r="G205" s="586"/>
      <c r="H205" s="187"/>
    </row>
    <row r="206" spans="1:8" ht="12.75">
      <c r="A206" s="631"/>
      <c r="B206" s="622"/>
      <c r="C206" s="559" t="s">
        <v>139</v>
      </c>
      <c r="D206" s="582"/>
      <c r="E206" s="583"/>
      <c r="F206" s="583"/>
      <c r="G206" s="586"/>
      <c r="H206" s="187"/>
    </row>
    <row r="207" spans="1:8" ht="12.75">
      <c r="A207" s="631"/>
      <c r="B207" s="622"/>
      <c r="C207" s="559" t="s">
        <v>140</v>
      </c>
      <c r="D207" s="582"/>
      <c r="E207" s="583"/>
      <c r="F207" s="583"/>
      <c r="G207" s="586"/>
      <c r="H207" s="187"/>
    </row>
    <row r="208" spans="1:8" ht="12.75">
      <c r="A208" s="631"/>
      <c r="B208" s="622"/>
      <c r="C208" s="559" t="s">
        <v>141</v>
      </c>
      <c r="D208" s="582"/>
      <c r="E208" s="583"/>
      <c r="F208" s="583"/>
      <c r="G208" s="586"/>
      <c r="H208" s="187"/>
    </row>
    <row r="209" spans="1:8" ht="11.25">
      <c r="A209" s="631"/>
      <c r="B209" s="622"/>
      <c r="C209" s="584" t="s">
        <v>142</v>
      </c>
      <c r="D209" s="585"/>
      <c r="E209" s="586"/>
      <c r="F209" s="586"/>
      <c r="G209" s="586"/>
      <c r="H209" s="187"/>
    </row>
    <row r="210" spans="1:8" ht="11.25">
      <c r="A210" s="631"/>
      <c r="B210" s="622"/>
      <c r="C210" s="584" t="s">
        <v>143</v>
      </c>
      <c r="D210" s="585"/>
      <c r="E210" s="586"/>
      <c r="F210" s="586"/>
      <c r="G210" s="586"/>
      <c r="H210" s="187"/>
    </row>
    <row r="211" spans="1:11" ht="12" customHeight="1">
      <c r="A211" s="631"/>
      <c r="B211" s="622"/>
      <c r="C211" s="559" t="s">
        <v>144</v>
      </c>
      <c r="D211" s="582"/>
      <c r="E211" s="583"/>
      <c r="F211" s="583"/>
      <c r="G211" s="586"/>
      <c r="H211" s="187"/>
      <c r="K211" s="295"/>
    </row>
    <row r="212" spans="1:11" ht="12" customHeight="1">
      <c r="A212" s="631"/>
      <c r="B212" s="622"/>
      <c r="C212" s="559" t="s">
        <v>145</v>
      </c>
      <c r="D212" s="582"/>
      <c r="E212" s="583"/>
      <c r="F212" s="583"/>
      <c r="G212" s="586"/>
      <c r="H212" s="187"/>
      <c r="K212" s="295"/>
    </row>
    <row r="213" spans="1:7" ht="15.75">
      <c r="A213" s="631"/>
      <c r="B213" s="630"/>
      <c r="C213" s="755" t="s">
        <v>610</v>
      </c>
      <c r="D213" s="754"/>
      <c r="E213" s="754"/>
      <c r="F213" s="754"/>
      <c r="G213" s="754"/>
    </row>
    <row r="214" spans="1:7" ht="12" customHeight="1">
      <c r="A214" s="631"/>
      <c r="B214" s="622"/>
      <c r="C214" s="584"/>
      <c r="D214" s="585"/>
      <c r="E214" s="586"/>
      <c r="F214" s="586"/>
      <c r="G214" s="586"/>
    </row>
    <row r="215" spans="1:7" ht="11.25">
      <c r="A215" s="631"/>
      <c r="B215" s="622"/>
      <c r="C215" s="559"/>
      <c r="D215" s="585"/>
      <c r="E215" s="586"/>
      <c r="F215" s="586"/>
      <c r="G215" s="586"/>
    </row>
    <row r="216" spans="1:7" ht="11.25">
      <c r="A216" s="631"/>
      <c r="B216" s="622"/>
      <c r="C216" s="584"/>
      <c r="D216" s="585"/>
      <c r="E216" s="586"/>
      <c r="F216" s="586"/>
      <c r="G216" s="586"/>
    </row>
    <row r="217" spans="1:7" ht="11.25">
      <c r="A217" s="631"/>
      <c r="B217" s="622"/>
      <c r="C217" s="584"/>
      <c r="D217" s="585"/>
      <c r="E217" s="586"/>
      <c r="F217" s="586"/>
      <c r="G217" s="586"/>
    </row>
    <row r="218" spans="1:7" ht="11.25">
      <c r="A218" s="631"/>
      <c r="B218" s="622"/>
      <c r="C218" s="559"/>
      <c r="D218" s="585"/>
      <c r="E218" s="586"/>
      <c r="F218" s="586"/>
      <c r="G218" s="586"/>
    </row>
    <row r="219" spans="1:7" ht="11.25">
      <c r="A219" s="631"/>
      <c r="B219" s="622"/>
      <c r="C219" s="584"/>
      <c r="D219" s="585"/>
      <c r="E219" s="586"/>
      <c r="F219" s="586"/>
      <c r="G219" s="586"/>
    </row>
    <row r="220" spans="1:7" ht="11.25">
      <c r="A220" s="631"/>
      <c r="B220" s="630"/>
      <c r="C220" s="584"/>
      <c r="D220" s="585"/>
      <c r="E220" s="586"/>
      <c r="F220" s="586"/>
      <c r="G220" s="586"/>
    </row>
    <row r="221" spans="1:7" ht="11.25">
      <c r="A221" s="631"/>
      <c r="B221" s="622"/>
      <c r="C221" s="584"/>
      <c r="D221" s="585"/>
      <c r="E221" s="586"/>
      <c r="F221" s="586"/>
      <c r="G221" s="586"/>
    </row>
    <row r="222" spans="1:7" ht="11.25">
      <c r="A222" s="631"/>
      <c r="B222" s="622"/>
      <c r="C222" s="584"/>
      <c r="D222" s="585"/>
      <c r="E222" s="586"/>
      <c r="F222" s="586"/>
      <c r="G222" s="586"/>
    </row>
    <row r="223" spans="1:11" s="190" customFormat="1" ht="11.25">
      <c r="A223" s="631"/>
      <c r="B223" s="622"/>
      <c r="C223" s="584"/>
      <c r="D223" s="585"/>
      <c r="E223" s="586"/>
      <c r="F223" s="586"/>
      <c r="G223" s="586"/>
      <c r="I223" s="187"/>
      <c r="J223" s="187"/>
      <c r="K223" s="187"/>
    </row>
    <row r="224" spans="1:11" s="190" customFormat="1" ht="11.25">
      <c r="A224" s="631"/>
      <c r="B224" s="622"/>
      <c r="C224" s="584"/>
      <c r="D224" s="585"/>
      <c r="E224" s="586"/>
      <c r="F224" s="586"/>
      <c r="G224" s="586"/>
      <c r="I224" s="187"/>
      <c r="J224" s="187"/>
      <c r="K224" s="187"/>
    </row>
    <row r="225" spans="1:11" s="190" customFormat="1" ht="11.25">
      <c r="A225" s="631"/>
      <c r="B225" s="622"/>
      <c r="C225" s="584"/>
      <c r="D225" s="585"/>
      <c r="E225" s="586"/>
      <c r="F225" s="586"/>
      <c r="G225" s="586"/>
      <c r="I225" s="187"/>
      <c r="J225" s="187"/>
      <c r="K225" s="187"/>
    </row>
  </sheetData>
  <sheetProtection/>
  <mergeCells count="2">
    <mergeCell ref="B5:G5"/>
    <mergeCell ref="C213:G213"/>
  </mergeCells>
  <printOptions horizontalCentered="1"/>
  <pageMargins left="0.1968503937007874" right="0.3937007874015748" top="0.984251968503937" bottom="0.984251968503937" header="0.3937007874015748" footer="0.5905511811023623"/>
  <pageSetup firstPageNumber="4"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3" manualBreakCount="3">
    <brk id="28" max="6" man="1"/>
    <brk id="64" max="6" man="1"/>
    <brk id="95" max="6" man="1"/>
  </rowBreaks>
</worksheet>
</file>

<file path=xl/worksheets/sheet4.xml><?xml version="1.0" encoding="utf-8"?>
<worksheet xmlns="http://schemas.openxmlformats.org/spreadsheetml/2006/main" xmlns:r="http://schemas.openxmlformats.org/officeDocument/2006/relationships">
  <sheetPr>
    <tabColor theme="6" tint="0.39998000860214233"/>
  </sheetPr>
  <dimension ref="A4:K59"/>
  <sheetViews>
    <sheetView zoomScalePageLayoutView="0" workbookViewId="0" topLeftCell="A13">
      <selection activeCell="G11" sqref="G11"/>
    </sheetView>
  </sheetViews>
  <sheetFormatPr defaultColWidth="8.75390625" defaultRowHeight="15.75"/>
  <cols>
    <col min="1" max="1" width="2.25390625" style="371" customWidth="1"/>
    <col min="2" max="2" width="6.00390625" style="372" customWidth="1"/>
    <col min="3" max="3" width="33.625" style="373" customWidth="1"/>
    <col min="4" max="4" width="4.50390625" style="374" customWidth="1"/>
    <col min="5" max="5" width="8.25390625" style="375" customWidth="1"/>
    <col min="6" max="6" width="11.25390625" style="375" customWidth="1"/>
    <col min="7" max="7" width="13.50390625" style="375" customWidth="1"/>
    <col min="8" max="8" width="8.625" style="376" customWidth="1"/>
    <col min="9" max="9" width="9.00390625" style="377" customWidth="1"/>
    <col min="10" max="16384" width="8.75390625" style="377" customWidth="1"/>
  </cols>
  <sheetData>
    <row r="1" ht="15.75" customHeight="1"/>
    <row r="2" ht="15.75" customHeight="1"/>
    <row r="3" ht="15.75" customHeight="1"/>
    <row r="4" spans="1:9" s="10" customFormat="1" ht="15.75" customHeight="1">
      <c r="A4" s="378"/>
      <c r="B4" s="378" t="s">
        <v>350</v>
      </c>
      <c r="C4" s="379"/>
      <c r="D4" s="380"/>
      <c r="E4" s="381"/>
      <c r="F4" s="381"/>
      <c r="G4" s="381"/>
      <c r="I4" s="22"/>
    </row>
    <row r="5" spans="1:9" s="10" customFormat="1" ht="43.5" customHeight="1">
      <c r="A5" s="378"/>
      <c r="B5" s="756" t="s">
        <v>351</v>
      </c>
      <c r="C5" s="757"/>
      <c r="D5" s="757"/>
      <c r="E5" s="757"/>
      <c r="F5" s="757"/>
      <c r="G5" s="757"/>
      <c r="I5" s="22"/>
    </row>
    <row r="6" spans="1:9" s="10" customFormat="1" ht="54.75" customHeight="1">
      <c r="A6" s="378"/>
      <c r="B6" s="758" t="s">
        <v>352</v>
      </c>
      <c r="C6" s="757"/>
      <c r="D6" s="757"/>
      <c r="E6" s="757"/>
      <c r="F6" s="757"/>
      <c r="G6" s="381"/>
      <c r="I6" s="22"/>
    </row>
    <row r="7" spans="1:9" s="10" customFormat="1" ht="15.75" customHeight="1">
      <c r="A7" s="378"/>
      <c r="B7" s="378"/>
      <c r="C7" s="379"/>
      <c r="D7" s="380"/>
      <c r="E7" s="381"/>
      <c r="F7" s="381"/>
      <c r="G7" s="381"/>
      <c r="I7" s="22"/>
    </row>
    <row r="8" spans="1:9" s="10" customFormat="1" ht="15.75" customHeight="1">
      <c r="A8" s="378"/>
      <c r="B8" s="378"/>
      <c r="C8" s="379"/>
      <c r="D8" s="380"/>
      <c r="E8" s="381"/>
      <c r="F8" s="381"/>
      <c r="G8" s="381"/>
      <c r="I8" s="22"/>
    </row>
    <row r="9" spans="1:9" s="387" customFormat="1" ht="15.75" customHeight="1">
      <c r="A9" s="382"/>
      <c r="B9" s="382" t="s">
        <v>36</v>
      </c>
      <c r="C9" s="383"/>
      <c r="D9" s="384"/>
      <c r="E9" s="385"/>
      <c r="F9" s="385"/>
      <c r="G9" s="386">
        <f>G30</f>
        <v>0</v>
      </c>
      <c r="I9" s="18"/>
    </row>
    <row r="10" spans="1:9" s="387" customFormat="1" ht="15.75" customHeight="1">
      <c r="A10" s="382"/>
      <c r="B10" s="388"/>
      <c r="C10" s="389"/>
      <c r="D10" s="389"/>
      <c r="E10" s="390"/>
      <c r="F10" s="390"/>
      <c r="G10" s="391"/>
      <c r="I10" s="18"/>
    </row>
    <row r="11" spans="1:9" s="387" customFormat="1" ht="15.75" customHeight="1" thickBot="1">
      <c r="A11" s="382"/>
      <c r="B11" s="382" t="s">
        <v>42</v>
      </c>
      <c r="C11" s="383"/>
      <c r="D11" s="384"/>
      <c r="E11" s="385"/>
      <c r="F11" s="385"/>
      <c r="G11" s="392">
        <f>SUM(G9:G10)</f>
        <v>0</v>
      </c>
      <c r="I11" s="18"/>
    </row>
    <row r="12" spans="1:9" s="387" customFormat="1" ht="15.75" customHeight="1" thickTop="1">
      <c r="A12" s="382"/>
      <c r="B12" s="382"/>
      <c r="C12" s="383"/>
      <c r="D12" s="384"/>
      <c r="E12" s="385"/>
      <c r="F12" s="385"/>
      <c r="G12" s="385"/>
      <c r="I12" s="18"/>
    </row>
    <row r="13" spans="1:9" s="387" customFormat="1" ht="15.75" customHeight="1">
      <c r="A13" s="382"/>
      <c r="B13" s="382" t="s">
        <v>43</v>
      </c>
      <c r="C13" s="383"/>
      <c r="D13" s="384"/>
      <c r="E13" s="385"/>
      <c r="F13" s="385"/>
      <c r="G13" s="386">
        <f>G36</f>
        <v>0</v>
      </c>
      <c r="I13" s="18"/>
    </row>
    <row r="14" spans="1:9" s="387" customFormat="1" ht="15.75" customHeight="1">
      <c r="A14" s="382"/>
      <c r="B14" s="388"/>
      <c r="C14" s="389"/>
      <c r="D14" s="389"/>
      <c r="E14" s="390"/>
      <c r="F14" s="390"/>
      <c r="G14" s="391"/>
      <c r="I14" s="18"/>
    </row>
    <row r="15" spans="1:9" s="387" customFormat="1" ht="15.75" customHeight="1" thickBot="1">
      <c r="A15" s="382"/>
      <c r="B15" s="382" t="s">
        <v>44</v>
      </c>
      <c r="C15" s="383"/>
      <c r="D15" s="384"/>
      <c r="E15" s="385"/>
      <c r="F15" s="385"/>
      <c r="G15" s="392">
        <f>SUM(G11:G14)</f>
        <v>0</v>
      </c>
      <c r="I15" s="18"/>
    </row>
    <row r="16" spans="1:9" s="387" customFormat="1" ht="15.75" customHeight="1" thickTop="1">
      <c r="A16" s="382"/>
      <c r="B16" s="382"/>
      <c r="C16" s="383"/>
      <c r="D16" s="384"/>
      <c r="E16" s="385"/>
      <c r="F16" s="385"/>
      <c r="G16" s="385"/>
      <c r="I16" s="18"/>
    </row>
    <row r="17" spans="1:9" s="387" customFormat="1" ht="15.75" customHeight="1">
      <c r="A17" s="382"/>
      <c r="B17" s="382"/>
      <c r="C17" s="383"/>
      <c r="D17" s="384"/>
      <c r="E17" s="385"/>
      <c r="F17" s="385"/>
      <c r="G17" s="385"/>
      <c r="I17" s="18"/>
    </row>
    <row r="18" spans="1:9" s="387" customFormat="1" ht="15.75" customHeight="1">
      <c r="A18" s="382"/>
      <c r="B18" s="382"/>
      <c r="C18" s="383"/>
      <c r="D18" s="384"/>
      <c r="E18" s="385"/>
      <c r="F18" s="385"/>
      <c r="G18" s="385"/>
      <c r="I18" s="18"/>
    </row>
    <row r="19" spans="1:9" s="387" customFormat="1" ht="15.75" customHeight="1">
      <c r="A19" s="382"/>
      <c r="B19" s="382"/>
      <c r="C19" s="383"/>
      <c r="D19" s="384"/>
      <c r="E19" s="385"/>
      <c r="F19" s="385"/>
      <c r="G19" s="385"/>
      <c r="I19" s="18"/>
    </row>
    <row r="20" spans="1:9" s="397" customFormat="1" ht="15.75" customHeight="1">
      <c r="A20" s="393"/>
      <c r="B20" s="198" t="s">
        <v>45</v>
      </c>
      <c r="C20" s="51"/>
      <c r="D20" s="394"/>
      <c r="E20" s="395"/>
      <c r="F20" s="396"/>
      <c r="G20" s="396"/>
      <c r="H20" s="25"/>
      <c r="I20" s="25"/>
    </row>
    <row r="21" spans="1:9" s="402" customFormat="1" ht="15.75" customHeight="1">
      <c r="A21" s="398"/>
      <c r="B21" s="398"/>
      <c r="C21" s="399"/>
      <c r="D21" s="400"/>
      <c r="E21" s="401"/>
      <c r="F21" s="401"/>
      <c r="G21" s="401"/>
      <c r="I21" s="403"/>
    </row>
    <row r="22" spans="1:9" s="11" customFormat="1" ht="15.75" customHeight="1">
      <c r="A22" s="404"/>
      <c r="B22" s="404"/>
      <c r="C22" s="405"/>
      <c r="D22" s="406"/>
      <c r="E22" s="407"/>
      <c r="F22" s="407"/>
      <c r="G22" s="407"/>
      <c r="H22" s="24"/>
      <c r="I22" s="23"/>
    </row>
    <row r="23" spans="1:8" s="412" customFormat="1" ht="12" customHeight="1">
      <c r="A23" s="408" t="s">
        <v>46</v>
      </c>
      <c r="B23" s="408" t="s">
        <v>47</v>
      </c>
      <c r="C23" s="409" t="s">
        <v>48</v>
      </c>
      <c r="D23" s="409" t="s">
        <v>49</v>
      </c>
      <c r="E23" s="410" t="s">
        <v>50</v>
      </c>
      <c r="F23" s="410" t="s">
        <v>51</v>
      </c>
      <c r="G23" s="410" t="s">
        <v>52</v>
      </c>
      <c r="H23" s="411"/>
    </row>
    <row r="24" spans="1:8" s="412" customFormat="1" ht="12" customHeight="1">
      <c r="A24" s="413"/>
      <c r="B24" s="413"/>
      <c r="C24" s="414"/>
      <c r="D24" s="414"/>
      <c r="E24" s="415"/>
      <c r="F24" s="415"/>
      <c r="G24" s="415"/>
      <c r="H24" s="411"/>
    </row>
    <row r="25" spans="1:9" s="422" customFormat="1" ht="12" customHeight="1">
      <c r="A25" s="393"/>
      <c r="B25" s="416"/>
      <c r="C25" s="417"/>
      <c r="D25" s="418"/>
      <c r="E25" s="419"/>
      <c r="F25" s="419"/>
      <c r="G25" s="420"/>
      <c r="H25" s="376"/>
      <c r="I25" s="421"/>
    </row>
    <row r="26" spans="1:9" s="422" customFormat="1" ht="12" customHeight="1">
      <c r="A26" s="423"/>
      <c r="B26" s="423" t="s">
        <v>69</v>
      </c>
      <c r="C26" s="424" t="s">
        <v>70</v>
      </c>
      <c r="D26" s="425"/>
      <c r="E26" s="426"/>
      <c r="F26" s="426"/>
      <c r="G26" s="427"/>
      <c r="H26" s="376"/>
      <c r="I26" s="421"/>
    </row>
    <row r="27" spans="1:9" s="422" customFormat="1" ht="12" customHeight="1">
      <c r="A27" s="423"/>
      <c r="B27" s="423"/>
      <c r="C27" s="424"/>
      <c r="D27" s="425"/>
      <c r="E27" s="426"/>
      <c r="F27" s="426"/>
      <c r="G27" s="427"/>
      <c r="H27" s="376"/>
      <c r="I27" s="421"/>
    </row>
    <row r="28" spans="1:9" s="422" customFormat="1" ht="22.5">
      <c r="A28" s="333" t="s">
        <v>305</v>
      </c>
      <c r="B28" s="341" t="s">
        <v>77</v>
      </c>
      <c r="C28" s="358" t="s">
        <v>353</v>
      </c>
      <c r="D28" s="335" t="s">
        <v>80</v>
      </c>
      <c r="E28" s="336">
        <v>163</v>
      </c>
      <c r="F28" s="336"/>
      <c r="G28" s="336">
        <f>E28*F28</f>
        <v>0</v>
      </c>
      <c r="H28" s="428"/>
      <c r="I28" s="429"/>
    </row>
    <row r="29" spans="1:11" s="422" customFormat="1" ht="33.75">
      <c r="A29" s="333" t="s">
        <v>306</v>
      </c>
      <c r="B29" s="333" t="s">
        <v>337</v>
      </c>
      <c r="C29" s="342" t="s">
        <v>354</v>
      </c>
      <c r="D29" s="357" t="s">
        <v>80</v>
      </c>
      <c r="E29" s="336">
        <v>51</v>
      </c>
      <c r="F29" s="336"/>
      <c r="G29" s="337">
        <f>E29*F29</f>
        <v>0</v>
      </c>
      <c r="H29" s="428"/>
      <c r="I29" s="430"/>
      <c r="K29" s="431"/>
    </row>
    <row r="30" spans="1:7" ht="12" customHeight="1">
      <c r="A30" s="432"/>
      <c r="B30" s="433"/>
      <c r="C30" s="434" t="s">
        <v>42</v>
      </c>
      <c r="D30" s="435"/>
      <c r="E30" s="436"/>
      <c r="F30" s="436"/>
      <c r="G30" s="352">
        <f>SUM(G28:G29)</f>
        <v>0</v>
      </c>
    </row>
    <row r="31" spans="1:7" ht="12" customHeight="1">
      <c r="A31" s="441"/>
      <c r="B31" s="439"/>
      <c r="C31" s="440"/>
      <c r="D31" s="437"/>
      <c r="E31" s="359"/>
      <c r="F31" s="359"/>
      <c r="G31" s="359"/>
    </row>
    <row r="32" spans="1:7" ht="12" customHeight="1">
      <c r="A32" s="353"/>
      <c r="B32" s="413"/>
      <c r="C32" s="440"/>
      <c r="D32" s="437"/>
      <c r="E32" s="359"/>
      <c r="F32" s="359"/>
      <c r="G32" s="438"/>
    </row>
    <row r="33" spans="1:7" ht="12" customHeight="1">
      <c r="A33" s="353"/>
      <c r="B33" s="423" t="s">
        <v>133</v>
      </c>
      <c r="C33" s="424" t="s">
        <v>3</v>
      </c>
      <c r="D33" s="437"/>
      <c r="E33" s="359"/>
      <c r="F33" s="359"/>
      <c r="G33" s="438"/>
    </row>
    <row r="34" spans="1:7" ht="12" customHeight="1">
      <c r="A34" s="353"/>
      <c r="B34" s="413"/>
      <c r="C34" s="440"/>
      <c r="D34" s="437"/>
      <c r="E34" s="359"/>
      <c r="F34" s="359"/>
      <c r="G34" s="438"/>
    </row>
    <row r="35" spans="1:7" ht="12" customHeight="1">
      <c r="A35" s="333" t="s">
        <v>305</v>
      </c>
      <c r="B35" s="333" t="s">
        <v>91</v>
      </c>
      <c r="C35" s="338" t="s">
        <v>134</v>
      </c>
      <c r="D35" s="335" t="s">
        <v>120</v>
      </c>
      <c r="E35" s="336">
        <v>1</v>
      </c>
      <c r="F35" s="336">
        <f>(+G30)*0.22</f>
        <v>0</v>
      </c>
      <c r="G35" s="337">
        <f>E35*F35</f>
        <v>0</v>
      </c>
    </row>
    <row r="36" spans="1:7" ht="12" customHeight="1">
      <c r="A36" s="432"/>
      <c r="B36" s="433"/>
      <c r="C36" s="434" t="s">
        <v>42</v>
      </c>
      <c r="D36" s="435"/>
      <c r="E36" s="436"/>
      <c r="F36" s="436"/>
      <c r="G36" s="352">
        <f>SUM(G35:G35)</f>
        <v>0</v>
      </c>
    </row>
    <row r="37" spans="1:7" ht="12.75">
      <c r="A37" s="393"/>
      <c r="B37" s="416"/>
      <c r="C37" s="442"/>
      <c r="D37" s="443"/>
      <c r="E37" s="444"/>
      <c r="F37" s="444"/>
      <c r="G37" s="420"/>
    </row>
    <row r="38" spans="1:7" ht="12" customHeight="1">
      <c r="A38" s="393"/>
      <c r="B38" s="416"/>
      <c r="C38" s="442"/>
      <c r="D38" s="443"/>
      <c r="E38" s="444"/>
      <c r="F38" s="444"/>
      <c r="G38" s="420"/>
    </row>
    <row r="39" spans="1:7" ht="12" customHeight="1">
      <c r="A39" s="393"/>
      <c r="B39" s="416"/>
      <c r="C39" s="442"/>
      <c r="D39" s="443"/>
      <c r="E39" s="444"/>
      <c r="F39" s="444"/>
      <c r="G39" s="420"/>
    </row>
    <row r="40" spans="1:8" ht="12.75">
      <c r="A40" s="398" t="s">
        <v>135</v>
      </c>
      <c r="B40" s="445"/>
      <c r="C40" s="446" t="s">
        <v>355</v>
      </c>
      <c r="D40" s="443"/>
      <c r="E40" s="444"/>
      <c r="F40" s="444"/>
      <c r="G40" s="447"/>
      <c r="H40" s="377"/>
    </row>
    <row r="41" spans="1:8" ht="12.75">
      <c r="A41" s="353"/>
      <c r="B41" s="413"/>
      <c r="C41" s="446" t="s">
        <v>356</v>
      </c>
      <c r="D41" s="443"/>
      <c r="E41" s="444"/>
      <c r="F41" s="444"/>
      <c r="G41" s="448"/>
      <c r="H41" s="377"/>
    </row>
    <row r="42" spans="1:8" ht="12.75">
      <c r="A42" s="353"/>
      <c r="B42" s="413"/>
      <c r="C42" s="446" t="s">
        <v>357</v>
      </c>
      <c r="D42" s="443"/>
      <c r="E42" s="444"/>
      <c r="F42" s="444"/>
      <c r="G42" s="448"/>
      <c r="H42" s="377"/>
    </row>
    <row r="43" spans="1:8" ht="12.75">
      <c r="A43" s="353"/>
      <c r="B43" s="413"/>
      <c r="C43" s="449" t="s">
        <v>142</v>
      </c>
      <c r="D43" s="443"/>
      <c r="E43" s="444"/>
      <c r="F43" s="444"/>
      <c r="G43" s="448"/>
      <c r="H43" s="377"/>
    </row>
    <row r="44" spans="1:8" ht="11.25">
      <c r="A44" s="353"/>
      <c r="B44" s="413"/>
      <c r="C44" s="449" t="s">
        <v>143</v>
      </c>
      <c r="D44" s="450"/>
      <c r="E44" s="448"/>
      <c r="F44" s="448"/>
      <c r="G44" s="448"/>
      <c r="H44" s="377"/>
    </row>
    <row r="45" spans="1:8" ht="11.25">
      <c r="A45" s="353"/>
      <c r="B45" s="413"/>
      <c r="C45" s="446" t="s">
        <v>358</v>
      </c>
      <c r="D45" s="450"/>
      <c r="E45" s="448"/>
      <c r="F45" s="448"/>
      <c r="G45" s="448"/>
      <c r="H45" s="377"/>
    </row>
    <row r="46" spans="1:11" ht="12" customHeight="1">
      <c r="A46" s="353"/>
      <c r="B46" s="413"/>
      <c r="C46" s="446" t="s">
        <v>359</v>
      </c>
      <c r="D46" s="443"/>
      <c r="E46" s="444"/>
      <c r="F46" s="444"/>
      <c r="G46" s="448"/>
      <c r="H46" s="377"/>
      <c r="K46" s="451"/>
    </row>
    <row r="47" spans="1:11" ht="12" customHeight="1">
      <c r="A47" s="353"/>
      <c r="B47" s="413"/>
      <c r="C47" s="377"/>
      <c r="D47" s="443"/>
      <c r="E47" s="444"/>
      <c r="F47" s="444"/>
      <c r="G47" s="448"/>
      <c r="H47" s="377"/>
      <c r="K47" s="451"/>
    </row>
    <row r="48" spans="1:7" ht="12" customHeight="1">
      <c r="A48" s="353"/>
      <c r="B48" s="413"/>
      <c r="C48" s="449"/>
      <c r="D48" s="450"/>
      <c r="E48" s="448"/>
      <c r="F48" s="448"/>
      <c r="G48" s="448"/>
    </row>
    <row r="49" spans="1:7" ht="11.25">
      <c r="A49" s="353"/>
      <c r="B49" s="413"/>
      <c r="C49" s="446"/>
      <c r="D49" s="450"/>
      <c r="E49" s="448"/>
      <c r="F49" s="448"/>
      <c r="G49" s="448"/>
    </row>
    <row r="50" spans="1:7" ht="11.25">
      <c r="A50" s="353"/>
      <c r="B50" s="413"/>
      <c r="C50" s="449"/>
      <c r="D50" s="450"/>
      <c r="E50" s="448"/>
      <c r="F50" s="448"/>
      <c r="G50" s="448"/>
    </row>
    <row r="51" spans="1:7" ht="11.25">
      <c r="A51" s="353"/>
      <c r="B51" s="413"/>
      <c r="C51" s="449"/>
      <c r="D51" s="450"/>
      <c r="E51" s="448"/>
      <c r="F51" s="448"/>
      <c r="G51" s="448"/>
    </row>
    <row r="52" spans="1:7" ht="11.25">
      <c r="A52" s="398"/>
      <c r="B52" s="413"/>
      <c r="C52" s="446"/>
      <c r="D52" s="450"/>
      <c r="E52" s="448"/>
      <c r="F52" s="448"/>
      <c r="G52" s="448"/>
    </row>
    <row r="53" spans="1:7" ht="11.25">
      <c r="A53" s="353"/>
      <c r="B53" s="413"/>
      <c r="C53" s="449"/>
      <c r="D53" s="450"/>
      <c r="E53" s="448"/>
      <c r="F53" s="448"/>
      <c r="G53" s="448"/>
    </row>
    <row r="54" spans="1:7" ht="11.25">
      <c r="A54" s="398"/>
      <c r="B54" s="445"/>
      <c r="C54" s="449"/>
      <c r="D54" s="450"/>
      <c r="E54" s="448"/>
      <c r="F54" s="448"/>
      <c r="G54" s="448"/>
    </row>
    <row r="55" spans="1:7" ht="11.25">
      <c r="A55" s="353"/>
      <c r="B55" s="413"/>
      <c r="C55" s="449"/>
      <c r="D55" s="450"/>
      <c r="E55" s="448"/>
      <c r="F55" s="448"/>
      <c r="G55" s="448"/>
    </row>
    <row r="56" spans="1:7" ht="11.25">
      <c r="A56" s="353"/>
      <c r="B56" s="413"/>
      <c r="C56" s="449"/>
      <c r="D56" s="450"/>
      <c r="E56" s="448"/>
      <c r="F56" s="448"/>
      <c r="G56" s="448"/>
    </row>
    <row r="57" spans="1:11" s="376" customFormat="1" ht="11.25">
      <c r="A57" s="353"/>
      <c r="B57" s="413"/>
      <c r="C57" s="449"/>
      <c r="D57" s="450"/>
      <c r="E57" s="448"/>
      <c r="F57" s="448"/>
      <c r="G57" s="448"/>
      <c r="I57" s="377"/>
      <c r="J57" s="377"/>
      <c r="K57" s="377"/>
    </row>
    <row r="58" spans="1:11" s="376" customFormat="1" ht="11.25">
      <c r="A58" s="353"/>
      <c r="B58" s="413"/>
      <c r="C58" s="449"/>
      <c r="D58" s="450"/>
      <c r="E58" s="448"/>
      <c r="F58" s="448"/>
      <c r="G58" s="448"/>
      <c r="I58" s="377"/>
      <c r="J58" s="377"/>
      <c r="K58" s="377"/>
    </row>
    <row r="59" spans="1:11" s="376" customFormat="1" ht="11.25">
      <c r="A59" s="353"/>
      <c r="B59" s="413"/>
      <c r="C59" s="449"/>
      <c r="D59" s="450"/>
      <c r="E59" s="448"/>
      <c r="F59" s="448"/>
      <c r="G59" s="448"/>
      <c r="I59" s="377"/>
      <c r="J59" s="377"/>
      <c r="K59" s="377"/>
    </row>
  </sheetData>
  <sheetProtection/>
  <mergeCells count="2">
    <mergeCell ref="B5:G5"/>
    <mergeCell ref="B6:F6"/>
  </mergeCells>
  <printOptions horizontalCentered="1"/>
  <pageMargins left="0.1968503937007874" right="0.3937007874015748" top="0.984251968503937" bottom="0.984251968503937" header="0.3937007874015748" footer="0.5905511811023623"/>
  <pageSetup firstPageNumber="14"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tabColor theme="3" tint="0.5999900102615356"/>
  </sheetPr>
  <dimension ref="A2:N208"/>
  <sheetViews>
    <sheetView showGridLines="0" view="pageBreakPreview" zoomScale="130" zoomScaleNormal="115" zoomScaleSheetLayoutView="130" zoomScalePageLayoutView="0" workbookViewId="0" topLeftCell="A1">
      <selection activeCell="J120" sqref="I120:J148"/>
    </sheetView>
  </sheetViews>
  <sheetFormatPr defaultColWidth="8.75390625" defaultRowHeight="15.75"/>
  <cols>
    <col min="1" max="1" width="2.25390625" style="187" customWidth="1"/>
    <col min="2" max="2" width="6.00390625" style="188" customWidth="1"/>
    <col min="3" max="3" width="33.625" style="187" customWidth="1"/>
    <col min="4" max="4" width="4.50390625" style="188" customWidth="1"/>
    <col min="5" max="5" width="8.25390625" style="189" customWidth="1"/>
    <col min="6" max="6" width="11.25390625" style="189" customWidth="1"/>
    <col min="7" max="8" width="13.50390625" style="189" customWidth="1"/>
    <col min="9" max="11" width="8.625" style="190" customWidth="1"/>
    <col min="12" max="12" width="9.00390625" style="187" customWidth="1"/>
    <col min="13" max="16384" width="8.75390625" style="187" customWidth="1"/>
  </cols>
  <sheetData>
    <row r="1" ht="15.75" customHeight="1"/>
    <row r="2" spans="2:9" ht="15.75" customHeight="1">
      <c r="B2" s="759" t="s">
        <v>31</v>
      </c>
      <c r="C2" s="759"/>
      <c r="D2" s="759"/>
      <c r="E2" s="759"/>
      <c r="F2" s="759"/>
      <c r="G2" s="759"/>
      <c r="H2" s="759"/>
      <c r="I2" s="759"/>
    </row>
    <row r="3" spans="2:9" ht="15.75" customHeight="1">
      <c r="B3" s="759" t="s">
        <v>32</v>
      </c>
      <c r="C3" s="759"/>
      <c r="D3" s="759"/>
      <c r="E3" s="759"/>
      <c r="F3" s="759"/>
      <c r="G3" s="759"/>
      <c r="H3" s="759"/>
      <c r="I3" s="759"/>
    </row>
    <row r="4" spans="2:9" ht="15.75" customHeight="1">
      <c r="B4" s="452" t="s">
        <v>360</v>
      </c>
      <c r="C4" s="75"/>
      <c r="D4" s="75"/>
      <c r="E4" s="75"/>
      <c r="F4" s="75"/>
      <c r="G4" s="75"/>
      <c r="H4" s="75"/>
      <c r="I4" s="75"/>
    </row>
    <row r="5" spans="1:12" s="196" customFormat="1" ht="15.75" customHeight="1">
      <c r="A5" s="191"/>
      <c r="B5" s="191" t="s">
        <v>33</v>
      </c>
      <c r="C5" s="192"/>
      <c r="D5" s="193"/>
      <c r="E5" s="193"/>
      <c r="F5" s="193"/>
      <c r="G5" s="191"/>
      <c r="H5" s="191"/>
      <c r="I5" s="194"/>
      <c r="J5" s="195"/>
      <c r="L5" s="191"/>
    </row>
    <row r="6" spans="1:12" s="196" customFormat="1" ht="15.75" customHeight="1">
      <c r="A6" s="191"/>
      <c r="B6" s="191"/>
      <c r="C6" s="192"/>
      <c r="D6" s="193"/>
      <c r="E6" s="193"/>
      <c r="F6" s="193"/>
      <c r="G6" s="191"/>
      <c r="H6" s="191"/>
      <c r="I6" s="194"/>
      <c r="J6" s="195"/>
      <c r="L6" s="191"/>
    </row>
    <row r="7" spans="1:12" s="196" customFormat="1" ht="15.75" customHeight="1">
      <c r="A7" s="191"/>
      <c r="B7" s="197" t="s">
        <v>146</v>
      </c>
      <c r="C7" s="192"/>
      <c r="D7" s="193"/>
      <c r="E7" s="193"/>
      <c r="F7" s="193"/>
      <c r="G7" s="191"/>
      <c r="H7" s="191"/>
      <c r="I7" s="194"/>
      <c r="J7" s="195"/>
      <c r="L7" s="191"/>
    </row>
    <row r="8" spans="1:12" s="196" customFormat="1" ht="15.75" customHeight="1">
      <c r="A8" s="191"/>
      <c r="B8" s="191"/>
      <c r="C8" s="192"/>
      <c r="D8" s="193"/>
      <c r="E8" s="193"/>
      <c r="F8" s="193"/>
      <c r="G8" s="191"/>
      <c r="H8" s="191"/>
      <c r="I8" s="194"/>
      <c r="J8" s="195"/>
      <c r="L8" s="191"/>
    </row>
    <row r="9" spans="1:12" s="204" customFormat="1" ht="15.75" customHeight="1">
      <c r="A9" s="198"/>
      <c r="B9" s="198" t="s">
        <v>35</v>
      </c>
      <c r="C9" s="199"/>
      <c r="D9" s="200"/>
      <c r="E9" s="200"/>
      <c r="F9" s="200"/>
      <c r="G9" s="201">
        <f>G55</f>
        <v>0</v>
      </c>
      <c r="H9" s="202"/>
      <c r="I9" s="194"/>
      <c r="J9" s="203"/>
      <c r="L9" s="200"/>
    </row>
    <row r="10" spans="1:12" s="204" customFormat="1" ht="15.75" customHeight="1">
      <c r="A10" s="198"/>
      <c r="B10" s="198" t="s">
        <v>36</v>
      </c>
      <c r="C10" s="199"/>
      <c r="D10" s="200"/>
      <c r="E10" s="200"/>
      <c r="F10" s="200"/>
      <c r="G10" s="201">
        <f>G93</f>
        <v>0</v>
      </c>
      <c r="H10" s="202"/>
      <c r="I10" s="194"/>
      <c r="J10" s="203"/>
      <c r="L10" s="200"/>
    </row>
    <row r="11" spans="1:12" s="204" customFormat="1" ht="15.75" customHeight="1">
      <c r="A11" s="198"/>
      <c r="B11" s="198" t="s">
        <v>37</v>
      </c>
      <c r="C11" s="199"/>
      <c r="D11" s="200"/>
      <c r="E11" s="200"/>
      <c r="F11" s="200"/>
      <c r="G11" s="201">
        <f>G128</f>
        <v>0</v>
      </c>
      <c r="H11" s="202"/>
      <c r="I11" s="194"/>
      <c r="J11" s="203"/>
      <c r="L11" s="200"/>
    </row>
    <row r="12" spans="1:12" s="204" customFormat="1" ht="15.75" customHeight="1">
      <c r="A12" s="198"/>
      <c r="B12" s="198" t="s">
        <v>38</v>
      </c>
      <c r="C12" s="199"/>
      <c r="D12" s="200"/>
      <c r="E12" s="200"/>
      <c r="F12" s="200"/>
      <c r="G12" s="201">
        <f>G132</f>
        <v>0</v>
      </c>
      <c r="H12" s="202"/>
      <c r="I12" s="194"/>
      <c r="J12" s="203"/>
      <c r="L12" s="200"/>
    </row>
    <row r="13" spans="1:12" s="204" customFormat="1" ht="15.75" customHeight="1">
      <c r="A13" s="198"/>
      <c r="B13" s="198" t="s">
        <v>39</v>
      </c>
      <c r="C13" s="199"/>
      <c r="D13" s="200"/>
      <c r="E13" s="200"/>
      <c r="F13" s="200"/>
      <c r="G13" s="201">
        <f>G138</f>
        <v>0</v>
      </c>
      <c r="H13" s="202"/>
      <c r="I13" s="194"/>
      <c r="J13" s="203"/>
      <c r="L13" s="200"/>
    </row>
    <row r="14" spans="1:12" s="204" customFormat="1" ht="15.75" customHeight="1">
      <c r="A14" s="198"/>
      <c r="B14" s="198" t="s">
        <v>40</v>
      </c>
      <c r="C14" s="199"/>
      <c r="D14" s="200"/>
      <c r="E14" s="200"/>
      <c r="F14" s="200"/>
      <c r="G14" s="201">
        <f>G169</f>
        <v>0</v>
      </c>
      <c r="H14" s="202"/>
      <c r="I14" s="194"/>
      <c r="J14" s="203"/>
      <c r="L14" s="200"/>
    </row>
    <row r="15" spans="1:12" s="204" customFormat="1" ht="15.75" customHeight="1">
      <c r="A15" s="198"/>
      <c r="B15" s="198" t="s">
        <v>41</v>
      </c>
      <c r="C15" s="199"/>
      <c r="D15" s="200"/>
      <c r="E15" s="200"/>
      <c r="F15" s="200"/>
      <c r="G15" s="201">
        <f>G185</f>
        <v>0</v>
      </c>
      <c r="H15" s="202"/>
      <c r="I15" s="194"/>
      <c r="J15" s="203"/>
      <c r="L15" s="200"/>
    </row>
    <row r="16" spans="1:12" s="204" customFormat="1" ht="15.75" customHeight="1">
      <c r="A16" s="198"/>
      <c r="B16" s="205"/>
      <c r="C16" s="206"/>
      <c r="D16" s="206"/>
      <c r="E16" s="206"/>
      <c r="F16" s="206"/>
      <c r="G16" s="207"/>
      <c r="H16" s="200"/>
      <c r="I16" s="194"/>
      <c r="J16" s="203"/>
      <c r="L16" s="200"/>
    </row>
    <row r="17" spans="1:12" s="204" customFormat="1" ht="15.75" customHeight="1" thickBot="1">
      <c r="A17" s="198"/>
      <c r="B17" s="198" t="s">
        <v>42</v>
      </c>
      <c r="C17" s="199"/>
      <c r="D17" s="200"/>
      <c r="E17" s="200"/>
      <c r="F17" s="200"/>
      <c r="G17" s="208">
        <f>SUM(G9:G16)</f>
        <v>0</v>
      </c>
      <c r="H17" s="202"/>
      <c r="I17" s="194"/>
      <c r="J17" s="203"/>
      <c r="L17" s="200"/>
    </row>
    <row r="18" spans="1:12" s="204" customFormat="1" ht="15.75" customHeight="1" thickTop="1">
      <c r="A18" s="198"/>
      <c r="B18" s="198"/>
      <c r="C18" s="199"/>
      <c r="D18" s="200"/>
      <c r="E18" s="200"/>
      <c r="F18" s="200"/>
      <c r="G18" s="202"/>
      <c r="H18" s="202"/>
      <c r="I18" s="194"/>
      <c r="J18" s="203"/>
      <c r="L18" s="200"/>
    </row>
    <row r="19" spans="1:12" s="204" customFormat="1" ht="15.75" customHeight="1">
      <c r="A19" s="198"/>
      <c r="B19" s="198" t="s">
        <v>43</v>
      </c>
      <c r="C19" s="199"/>
      <c r="D19" s="200"/>
      <c r="E19" s="200"/>
      <c r="F19" s="200"/>
      <c r="G19" s="201">
        <f>G190</f>
        <v>0</v>
      </c>
      <c r="H19" s="202"/>
      <c r="I19" s="194"/>
      <c r="J19" s="203"/>
      <c r="L19" s="200"/>
    </row>
    <row r="20" spans="1:12" s="204" customFormat="1" ht="15.75" customHeight="1">
      <c r="A20" s="198"/>
      <c r="B20" s="205"/>
      <c r="C20" s="206"/>
      <c r="D20" s="206"/>
      <c r="E20" s="206"/>
      <c r="F20" s="206"/>
      <c r="G20" s="207"/>
      <c r="H20" s="200"/>
      <c r="I20" s="194"/>
      <c r="J20" s="203"/>
      <c r="L20" s="200"/>
    </row>
    <row r="21" spans="1:12" s="204" customFormat="1" ht="15.75" customHeight="1" thickBot="1">
      <c r="A21" s="198"/>
      <c r="B21" s="198" t="s">
        <v>44</v>
      </c>
      <c r="C21" s="199"/>
      <c r="D21" s="200"/>
      <c r="E21" s="200"/>
      <c r="F21" s="200"/>
      <c r="G21" s="208">
        <f>SUM(G17:G20)</f>
        <v>0</v>
      </c>
      <c r="H21" s="202"/>
      <c r="I21" s="194"/>
      <c r="J21" s="203"/>
      <c r="L21" s="200"/>
    </row>
    <row r="22" spans="1:12" s="204" customFormat="1" ht="15.75" customHeight="1" thickTop="1">
      <c r="A22" s="198"/>
      <c r="B22" s="198"/>
      <c r="C22" s="199"/>
      <c r="D22" s="200"/>
      <c r="E22" s="200"/>
      <c r="F22" s="200"/>
      <c r="G22" s="202"/>
      <c r="H22" s="202"/>
      <c r="I22" s="194"/>
      <c r="J22" s="203"/>
      <c r="L22" s="200"/>
    </row>
    <row r="23" spans="1:12" s="204" customFormat="1" ht="15.75" customHeight="1">
      <c r="A23" s="198"/>
      <c r="B23" s="198"/>
      <c r="C23" s="199"/>
      <c r="D23" s="200"/>
      <c r="E23" s="200"/>
      <c r="F23" s="200"/>
      <c r="G23" s="202"/>
      <c r="H23" s="202"/>
      <c r="I23" s="194"/>
      <c r="J23" s="203"/>
      <c r="L23" s="200"/>
    </row>
    <row r="24" spans="1:12" s="204" customFormat="1" ht="15.75" customHeight="1">
      <c r="A24" s="198"/>
      <c r="B24" s="198"/>
      <c r="C24" s="199"/>
      <c r="D24" s="200"/>
      <c r="E24" s="200"/>
      <c r="F24" s="200"/>
      <c r="G24" s="202"/>
      <c r="H24" s="202"/>
      <c r="I24" s="194"/>
      <c r="J24" s="203"/>
      <c r="L24" s="200"/>
    </row>
    <row r="25" spans="1:12" s="204" customFormat="1" ht="15.75" customHeight="1">
      <c r="A25" s="198"/>
      <c r="B25" s="198"/>
      <c r="C25" s="199"/>
      <c r="D25" s="200"/>
      <c r="E25" s="200"/>
      <c r="F25" s="200"/>
      <c r="G25" s="202"/>
      <c r="H25" s="202"/>
      <c r="I25" s="194"/>
      <c r="J25" s="203"/>
      <c r="L25" s="200"/>
    </row>
    <row r="26" spans="1:12" s="211" customFormat="1" ht="15.75" customHeight="1">
      <c r="A26" s="209"/>
      <c r="B26" s="198" t="s">
        <v>45</v>
      </c>
      <c r="C26" s="210"/>
      <c r="E26" s="212"/>
      <c r="F26" s="213"/>
      <c r="G26" s="213"/>
      <c r="H26" s="213"/>
      <c r="I26" s="214"/>
      <c r="J26" s="209"/>
      <c r="K26" s="209"/>
      <c r="L26" s="209"/>
    </row>
    <row r="27" spans="1:12" s="219" customFormat="1" ht="15.75" customHeight="1">
      <c r="A27" s="215"/>
      <c r="B27" s="215"/>
      <c r="C27" s="216"/>
      <c r="D27" s="217"/>
      <c r="E27" s="217"/>
      <c r="F27" s="217"/>
      <c r="G27" s="218"/>
      <c r="H27" s="218"/>
      <c r="I27" s="194"/>
      <c r="J27" s="194"/>
      <c r="L27" s="217"/>
    </row>
    <row r="28" spans="1:12" s="226" customFormat="1" ht="15.75" customHeight="1">
      <c r="A28" s="220"/>
      <c r="B28" s="220"/>
      <c r="C28" s="220"/>
      <c r="D28" s="221"/>
      <c r="E28" s="222"/>
      <c r="F28" s="222"/>
      <c r="G28" s="222"/>
      <c r="H28" s="222"/>
      <c r="I28" s="223"/>
      <c r="J28" s="224"/>
      <c r="K28" s="225"/>
      <c r="L28" s="222"/>
    </row>
    <row r="29" spans="1:11" s="232" customFormat="1" ht="12" customHeight="1">
      <c r="A29" s="227" t="s">
        <v>46</v>
      </c>
      <c r="B29" s="227" t="s">
        <v>47</v>
      </c>
      <c r="C29" s="227" t="s">
        <v>48</v>
      </c>
      <c r="D29" s="227" t="s">
        <v>49</v>
      </c>
      <c r="E29" s="228" t="s">
        <v>50</v>
      </c>
      <c r="F29" s="228" t="s">
        <v>51</v>
      </c>
      <c r="G29" s="228" t="s">
        <v>52</v>
      </c>
      <c r="H29" s="229"/>
      <c r="I29" s="230"/>
      <c r="J29" s="231"/>
      <c r="K29" s="231"/>
    </row>
    <row r="30" spans="1:11" s="232" customFormat="1" ht="12" customHeight="1">
      <c r="A30" s="233"/>
      <c r="B30" s="233"/>
      <c r="C30" s="233"/>
      <c r="D30" s="233"/>
      <c r="E30" s="229"/>
      <c r="F30" s="229"/>
      <c r="G30" s="229"/>
      <c r="H30" s="229"/>
      <c r="I30" s="234"/>
      <c r="J30" s="231"/>
      <c r="K30" s="231"/>
    </row>
    <row r="31" spans="1:12" s="204" customFormat="1" ht="12" customHeight="1">
      <c r="A31" s="198"/>
      <c r="B31" s="199" t="s">
        <v>53</v>
      </c>
      <c r="C31" s="198" t="s">
        <v>54</v>
      </c>
      <c r="D31" s="199"/>
      <c r="E31" s="235"/>
      <c r="F31" s="235"/>
      <c r="G31" s="235"/>
      <c r="H31" s="235"/>
      <c r="I31" s="190"/>
      <c r="J31" s="190"/>
      <c r="K31" s="190"/>
      <c r="L31" s="194"/>
    </row>
    <row r="32" spans="1:12" s="204" customFormat="1" ht="12" customHeight="1">
      <c r="A32" s="198"/>
      <c r="B32" s="199"/>
      <c r="C32" s="198"/>
      <c r="D32" s="199"/>
      <c r="E32" s="235"/>
      <c r="F32" s="235"/>
      <c r="G32" s="235"/>
      <c r="H32" s="235"/>
      <c r="I32" s="190"/>
      <c r="J32" s="190"/>
      <c r="K32" s="190"/>
      <c r="L32" s="194"/>
    </row>
    <row r="33" spans="1:12" s="204" customFormat="1" ht="12" customHeight="1">
      <c r="A33" s="236"/>
      <c r="B33" s="237" t="s">
        <v>55</v>
      </c>
      <c r="C33" s="236" t="s">
        <v>56</v>
      </c>
      <c r="D33" s="237" t="s">
        <v>57</v>
      </c>
      <c r="E33" s="238">
        <v>0.62</v>
      </c>
      <c r="F33" s="239"/>
      <c r="G33" s="239">
        <f>E33*F33</f>
        <v>0</v>
      </c>
      <c r="H33" s="240"/>
      <c r="J33" s="190"/>
      <c r="K33" s="190"/>
      <c r="L33" s="241"/>
    </row>
    <row r="34" spans="1:12" s="204" customFormat="1" ht="12" customHeight="1">
      <c r="A34" s="236"/>
      <c r="B34" s="237" t="s">
        <v>58</v>
      </c>
      <c r="C34" s="236" t="s">
        <v>59</v>
      </c>
      <c r="D34" s="237" t="s">
        <v>60</v>
      </c>
      <c r="E34" s="242">
        <v>32</v>
      </c>
      <c r="F34" s="239"/>
      <c r="G34" s="239">
        <f>E34*F34</f>
        <v>0</v>
      </c>
      <c r="H34" s="240"/>
      <c r="I34" s="190"/>
      <c r="J34" s="190"/>
      <c r="K34" s="190"/>
      <c r="L34" s="243"/>
    </row>
    <row r="35" spans="1:12" s="204" customFormat="1" ht="12" customHeight="1">
      <c r="A35" s="237" t="s">
        <v>61</v>
      </c>
      <c r="B35" s="237" t="s">
        <v>62</v>
      </c>
      <c r="C35" s="244" t="s">
        <v>63</v>
      </c>
      <c r="D35" s="237"/>
      <c r="E35" s="242"/>
      <c r="F35" s="239"/>
      <c r="G35" s="245"/>
      <c r="H35" s="246"/>
      <c r="I35" s="247"/>
      <c r="J35" s="247"/>
      <c r="K35" s="247"/>
      <c r="L35" s="248"/>
    </row>
    <row r="36" spans="1:12" s="204" customFormat="1" ht="12" customHeight="1">
      <c r="A36" s="236"/>
      <c r="B36" s="237"/>
      <c r="C36" s="187" t="s">
        <v>64</v>
      </c>
      <c r="D36" s="237" t="s">
        <v>57</v>
      </c>
      <c r="E36" s="238">
        <v>0.62</v>
      </c>
      <c r="F36" s="239"/>
      <c r="G36" s="239">
        <f>E36*F36</f>
        <v>0</v>
      </c>
      <c r="H36" s="240"/>
      <c r="I36" s="247"/>
      <c r="J36" s="247"/>
      <c r="K36" s="247"/>
      <c r="L36" s="248"/>
    </row>
    <row r="37" spans="1:12" s="204" customFormat="1" ht="12" customHeight="1">
      <c r="A37" s="236"/>
      <c r="B37" s="237" t="s">
        <v>65</v>
      </c>
      <c r="C37" s="249" t="s">
        <v>66</v>
      </c>
      <c r="D37" s="237"/>
      <c r="E37" s="250"/>
      <c r="F37" s="239"/>
      <c r="G37" s="239"/>
      <c r="H37" s="240"/>
      <c r="I37" s="247"/>
      <c r="J37" s="247"/>
      <c r="K37" s="247"/>
      <c r="L37" s="248"/>
    </row>
    <row r="38" spans="1:12" s="204" customFormat="1" ht="12" customHeight="1">
      <c r="A38" s="236"/>
      <c r="B38" s="237"/>
      <c r="C38" s="236" t="s">
        <v>67</v>
      </c>
      <c r="D38" s="237" t="s">
        <v>68</v>
      </c>
      <c r="E38" s="250">
        <v>400</v>
      </c>
      <c r="F38" s="239"/>
      <c r="G38" s="239">
        <f>E38*F38</f>
        <v>0</v>
      </c>
      <c r="H38" s="240"/>
      <c r="I38" s="247"/>
      <c r="J38" s="247"/>
      <c r="K38" s="247"/>
      <c r="L38" s="248"/>
    </row>
    <row r="39" spans="1:12" s="204" customFormat="1" ht="12" customHeight="1">
      <c r="A39" s="236"/>
      <c r="B39" s="251" t="s">
        <v>91</v>
      </c>
      <c r="C39" s="236" t="s">
        <v>147</v>
      </c>
      <c r="D39" s="237" t="s">
        <v>60</v>
      </c>
      <c r="E39" s="250">
        <v>1</v>
      </c>
      <c r="F39" s="239"/>
      <c r="G39" s="239">
        <f>E39*F39</f>
        <v>0</v>
      </c>
      <c r="H39" s="240"/>
      <c r="I39" s="190"/>
      <c r="J39" s="190"/>
      <c r="K39" s="190"/>
      <c r="L39" s="243"/>
    </row>
    <row r="40" spans="1:12" s="204" customFormat="1" ht="12" customHeight="1">
      <c r="A40" s="236"/>
      <c r="B40" s="237" t="s">
        <v>148</v>
      </c>
      <c r="C40" s="236" t="s">
        <v>149</v>
      </c>
      <c r="D40" s="237" t="s">
        <v>60</v>
      </c>
      <c r="E40" s="250">
        <v>28</v>
      </c>
      <c r="F40" s="239"/>
      <c r="G40" s="239">
        <f>E40*F40</f>
        <v>0</v>
      </c>
      <c r="H40" s="240"/>
      <c r="I40" s="190"/>
      <c r="J40" s="190"/>
      <c r="K40" s="190"/>
      <c r="L40" s="243"/>
    </row>
    <row r="41" spans="1:9" s="255" customFormat="1" ht="12.75" customHeight="1">
      <c r="A41" s="252"/>
      <c r="B41" s="237" t="s">
        <v>91</v>
      </c>
      <c r="C41" s="236" t="s">
        <v>150</v>
      </c>
      <c r="D41" s="237"/>
      <c r="E41" s="242"/>
      <c r="F41" s="239"/>
      <c r="G41" s="253"/>
      <c r="H41" s="240"/>
      <c r="I41" s="254"/>
    </row>
    <row r="42" spans="1:9" s="255" customFormat="1" ht="12.75" customHeight="1">
      <c r="A42" s="237"/>
      <c r="B42" s="251"/>
      <c r="C42" s="236" t="s">
        <v>151</v>
      </c>
      <c r="D42" s="237"/>
      <c r="E42" s="242"/>
      <c r="F42" s="239"/>
      <c r="G42" s="256"/>
      <c r="H42" s="240"/>
      <c r="I42" s="247"/>
    </row>
    <row r="43" spans="1:8" s="255" customFormat="1" ht="12.75" customHeight="1">
      <c r="A43" s="237"/>
      <c r="B43" s="251"/>
      <c r="C43" s="236" t="s">
        <v>152</v>
      </c>
      <c r="D43" s="237"/>
      <c r="E43" s="242"/>
      <c r="F43" s="239"/>
      <c r="G43" s="239"/>
      <c r="H43" s="240"/>
    </row>
    <row r="44" spans="1:8" s="255" customFormat="1" ht="12.75" customHeight="1">
      <c r="A44" s="237"/>
      <c r="B44" s="251"/>
      <c r="C44" s="236" t="s">
        <v>153</v>
      </c>
      <c r="D44" s="237" t="s">
        <v>68</v>
      </c>
      <c r="E44" s="242">
        <v>250</v>
      </c>
      <c r="F44" s="239"/>
      <c r="G44" s="239">
        <f>E44*F44</f>
        <v>0</v>
      </c>
      <c r="H44" s="240"/>
    </row>
    <row r="45" spans="1:10" s="219" customFormat="1" ht="12" customHeight="1">
      <c r="A45" s="237"/>
      <c r="B45" s="237" t="s">
        <v>91</v>
      </c>
      <c r="C45" s="236" t="s">
        <v>154</v>
      </c>
      <c r="D45" s="237"/>
      <c r="E45" s="242"/>
      <c r="F45" s="239"/>
      <c r="G45" s="239"/>
      <c r="I45" s="257"/>
      <c r="J45" s="194"/>
    </row>
    <row r="46" spans="1:10" s="219" customFormat="1" ht="12" customHeight="1">
      <c r="A46" s="237"/>
      <c r="B46" s="237"/>
      <c r="C46" s="236" t="s">
        <v>155</v>
      </c>
      <c r="D46" s="237"/>
      <c r="E46" s="242"/>
      <c r="F46" s="239"/>
      <c r="G46" s="239"/>
      <c r="I46" s="257"/>
      <c r="J46" s="194"/>
    </row>
    <row r="47" spans="1:10" s="219" customFormat="1" ht="12" customHeight="1">
      <c r="A47" s="237"/>
      <c r="B47" s="237"/>
      <c r="C47" s="236" t="s">
        <v>156</v>
      </c>
      <c r="D47" s="237" t="s">
        <v>68</v>
      </c>
      <c r="E47" s="242">
        <v>520</v>
      </c>
      <c r="F47" s="239"/>
      <c r="G47" s="239">
        <f>E47*F47</f>
        <v>0</v>
      </c>
      <c r="I47" s="257"/>
      <c r="J47" s="194"/>
    </row>
    <row r="48" spans="1:10" s="219" customFormat="1" ht="12" customHeight="1">
      <c r="A48" s="237"/>
      <c r="B48" s="237" t="s">
        <v>91</v>
      </c>
      <c r="C48" s="236" t="s">
        <v>157</v>
      </c>
      <c r="D48" s="237"/>
      <c r="E48" s="242"/>
      <c r="F48" s="239"/>
      <c r="G48" s="239"/>
      <c r="I48" s="257"/>
      <c r="J48" s="194"/>
    </row>
    <row r="49" spans="1:10" s="219" customFormat="1" ht="12" customHeight="1">
      <c r="A49" s="237"/>
      <c r="B49" s="237"/>
      <c r="C49" s="236" t="s">
        <v>158</v>
      </c>
      <c r="D49" s="237"/>
      <c r="E49" s="242"/>
      <c r="F49" s="239"/>
      <c r="G49" s="239"/>
      <c r="I49" s="257"/>
      <c r="J49" s="194"/>
    </row>
    <row r="50" spans="1:10" s="219" customFormat="1" ht="12" customHeight="1">
      <c r="A50" s="237"/>
      <c r="B50" s="237"/>
      <c r="C50" s="236" t="s">
        <v>159</v>
      </c>
      <c r="D50" s="237"/>
      <c r="E50" s="242"/>
      <c r="F50" s="239"/>
      <c r="G50" s="239"/>
      <c r="I50" s="257"/>
      <c r="J50" s="194"/>
    </row>
    <row r="51" spans="1:10" s="219" customFormat="1" ht="12" customHeight="1">
      <c r="A51" s="237"/>
      <c r="B51" s="237"/>
      <c r="C51" s="236" t="s">
        <v>160</v>
      </c>
      <c r="D51" s="237" t="s">
        <v>80</v>
      </c>
      <c r="E51" s="242">
        <v>280</v>
      </c>
      <c r="F51" s="239"/>
      <c r="G51" s="239">
        <f>E51*F51</f>
        <v>0</v>
      </c>
      <c r="I51" s="257"/>
      <c r="J51" s="194"/>
    </row>
    <row r="52" spans="1:10" s="219" customFormat="1" ht="12" customHeight="1">
      <c r="A52" s="237"/>
      <c r="B52" s="237" t="s">
        <v>161</v>
      </c>
      <c r="C52" s="236" t="s">
        <v>162</v>
      </c>
      <c r="D52" s="237"/>
      <c r="E52" s="242"/>
      <c r="F52" s="239"/>
      <c r="G52" s="253"/>
      <c r="H52" s="258"/>
      <c r="I52" s="247"/>
      <c r="J52" s="194"/>
    </row>
    <row r="53" spans="1:10" s="204" customFormat="1" ht="12" customHeight="1">
      <c r="A53" s="236"/>
      <c r="B53" s="251"/>
      <c r="C53" s="244" t="s">
        <v>163</v>
      </c>
      <c r="D53" s="237" t="s">
        <v>116</v>
      </c>
      <c r="E53" s="242">
        <v>40</v>
      </c>
      <c r="F53" s="239"/>
      <c r="G53" s="239">
        <f>E53*F53</f>
        <v>0</v>
      </c>
      <c r="H53" s="246"/>
      <c r="I53" s="247"/>
      <c r="J53" s="187"/>
    </row>
    <row r="54" spans="1:11" s="219" customFormat="1" ht="12" customHeight="1">
      <c r="A54" s="237" t="s">
        <v>61</v>
      </c>
      <c r="B54" s="251" t="s">
        <v>164</v>
      </c>
      <c r="C54" s="244" t="s">
        <v>165</v>
      </c>
      <c r="D54" s="237" t="s">
        <v>116</v>
      </c>
      <c r="E54" s="242">
        <v>550</v>
      </c>
      <c r="F54" s="239"/>
      <c r="G54" s="239">
        <f>E54*F54</f>
        <v>0</v>
      </c>
      <c r="I54" s="247"/>
      <c r="J54" s="247"/>
      <c r="K54" s="194"/>
    </row>
    <row r="55" spans="1:12" s="204" customFormat="1" ht="12" customHeight="1">
      <c r="A55" s="259"/>
      <c r="B55" s="260"/>
      <c r="C55" s="259" t="s">
        <v>42</v>
      </c>
      <c r="D55" s="261"/>
      <c r="E55" s="262"/>
      <c r="F55" s="263"/>
      <c r="G55" s="264">
        <f>SUM(G33:G54)</f>
        <v>0</v>
      </c>
      <c r="H55" s="265"/>
      <c r="I55" s="190"/>
      <c r="J55" s="190"/>
      <c r="K55" s="190"/>
      <c r="L55" s="194"/>
    </row>
    <row r="56" spans="1:12" s="204" customFormat="1" ht="12" customHeight="1">
      <c r="A56" s="209"/>
      <c r="B56" s="266"/>
      <c r="C56" s="209"/>
      <c r="D56" s="267"/>
      <c r="E56" s="268"/>
      <c r="F56" s="269"/>
      <c r="G56" s="270"/>
      <c r="H56" s="270"/>
      <c r="I56" s="190"/>
      <c r="J56" s="190"/>
      <c r="K56" s="190"/>
      <c r="L56" s="194"/>
    </row>
    <row r="57" spans="1:12" s="204" customFormat="1" ht="12" customHeight="1">
      <c r="A57" s="199"/>
      <c r="B57" s="199" t="s">
        <v>69</v>
      </c>
      <c r="C57" s="198" t="s">
        <v>70</v>
      </c>
      <c r="D57" s="199"/>
      <c r="E57" s="271"/>
      <c r="F57" s="272"/>
      <c r="G57" s="272"/>
      <c r="H57" s="272"/>
      <c r="I57" s="190"/>
      <c r="J57" s="190"/>
      <c r="K57" s="190"/>
      <c r="L57" s="194"/>
    </row>
    <row r="58" spans="1:12" s="204" customFormat="1" ht="12" customHeight="1">
      <c r="A58" s="199"/>
      <c r="B58" s="199"/>
      <c r="C58" s="198"/>
      <c r="D58" s="199"/>
      <c r="E58" s="271"/>
      <c r="F58" s="272"/>
      <c r="G58" s="272"/>
      <c r="H58" s="272"/>
      <c r="I58" s="273"/>
      <c r="J58" s="190"/>
      <c r="K58" s="190"/>
      <c r="L58" s="194"/>
    </row>
    <row r="59" spans="1:12" s="204" customFormat="1" ht="12" customHeight="1">
      <c r="A59" s="237"/>
      <c r="B59" s="237" t="s">
        <v>166</v>
      </c>
      <c r="C59" s="274" t="s">
        <v>167</v>
      </c>
      <c r="D59" s="237"/>
      <c r="E59" s="250"/>
      <c r="F59" s="239"/>
      <c r="G59" s="239"/>
      <c r="H59" s="240"/>
      <c r="I59" s="247"/>
      <c r="J59" s="247"/>
      <c r="K59" s="247"/>
      <c r="L59" s="187"/>
    </row>
    <row r="60" spans="1:12" s="204" customFormat="1" ht="12" customHeight="1">
      <c r="A60" s="237"/>
      <c r="B60" s="237"/>
      <c r="C60" s="274" t="s">
        <v>168</v>
      </c>
      <c r="D60" s="237" t="s">
        <v>80</v>
      </c>
      <c r="E60" s="250">
        <v>1263</v>
      </c>
      <c r="F60" s="239"/>
      <c r="G60" s="239">
        <f>E60*F60</f>
        <v>0</v>
      </c>
      <c r="H60" s="240"/>
      <c r="I60" s="247"/>
      <c r="J60" s="247"/>
      <c r="K60" s="247"/>
      <c r="L60" s="187"/>
    </row>
    <row r="61" spans="1:12" s="204" customFormat="1" ht="12" customHeight="1">
      <c r="A61" s="237" t="s">
        <v>61</v>
      </c>
      <c r="B61" s="237" t="s">
        <v>169</v>
      </c>
      <c r="C61" s="274" t="s">
        <v>167</v>
      </c>
      <c r="D61" s="237"/>
      <c r="E61" s="250"/>
      <c r="F61" s="239"/>
      <c r="G61" s="239"/>
      <c r="H61" s="240"/>
      <c r="I61" s="247"/>
      <c r="J61" s="247"/>
      <c r="K61" s="247"/>
      <c r="L61" s="187"/>
    </row>
    <row r="62" spans="1:12" s="204" customFormat="1" ht="12" customHeight="1">
      <c r="A62" s="237"/>
      <c r="B62" s="237"/>
      <c r="C62" s="274" t="s">
        <v>170</v>
      </c>
      <c r="D62" s="237" t="s">
        <v>80</v>
      </c>
      <c r="E62" s="250">
        <v>420</v>
      </c>
      <c r="F62" s="239"/>
      <c r="G62" s="239">
        <f>E62*F62</f>
        <v>0</v>
      </c>
      <c r="H62" s="240"/>
      <c r="I62" s="247"/>
      <c r="J62" s="247"/>
      <c r="K62" s="247"/>
      <c r="L62" s="187"/>
    </row>
    <row r="63" spans="1:12" s="204" customFormat="1" ht="12" customHeight="1">
      <c r="A63" s="237" t="s">
        <v>61</v>
      </c>
      <c r="B63" s="237" t="s">
        <v>82</v>
      </c>
      <c r="C63" s="236" t="s">
        <v>83</v>
      </c>
      <c r="D63" s="237"/>
      <c r="E63" s="250"/>
      <c r="F63" s="239"/>
      <c r="G63" s="239"/>
      <c r="H63" s="240"/>
      <c r="I63" s="247"/>
      <c r="J63" s="247"/>
      <c r="K63" s="247"/>
      <c r="L63" s="248"/>
    </row>
    <row r="64" spans="1:12" s="204" customFormat="1" ht="12" customHeight="1">
      <c r="A64" s="237"/>
      <c r="B64" s="237"/>
      <c r="C64" s="236" t="s">
        <v>84</v>
      </c>
      <c r="D64" s="237" t="s">
        <v>80</v>
      </c>
      <c r="E64" s="250">
        <v>3125</v>
      </c>
      <c r="F64" s="239"/>
      <c r="G64" s="239">
        <f>E64*F64</f>
        <v>0</v>
      </c>
      <c r="H64" s="240"/>
      <c r="I64" s="247"/>
      <c r="J64" s="247"/>
      <c r="K64" s="247"/>
      <c r="L64" s="248"/>
    </row>
    <row r="65" spans="1:10" s="204" customFormat="1" ht="12.75">
      <c r="A65" s="237"/>
      <c r="B65" s="251" t="s">
        <v>171</v>
      </c>
      <c r="C65" s="249" t="s">
        <v>172</v>
      </c>
      <c r="D65" s="237"/>
      <c r="E65" s="242"/>
      <c r="F65" s="239"/>
      <c r="G65" s="245"/>
      <c r="H65" s="258"/>
      <c r="I65" s="247"/>
      <c r="J65" s="194"/>
    </row>
    <row r="66" spans="1:10" s="204" customFormat="1" ht="12.75">
      <c r="A66" s="275"/>
      <c r="B66" s="237"/>
      <c r="C66" s="249" t="s">
        <v>173</v>
      </c>
      <c r="D66" s="237" t="s">
        <v>68</v>
      </c>
      <c r="E66" s="242">
        <v>4832</v>
      </c>
      <c r="F66" s="239"/>
      <c r="G66" s="239">
        <f>E66*F66</f>
        <v>0</v>
      </c>
      <c r="H66" s="258"/>
      <c r="I66" s="247"/>
      <c r="J66" s="194"/>
    </row>
    <row r="67" spans="1:10" s="204" customFormat="1" ht="12" customHeight="1">
      <c r="A67" s="237"/>
      <c r="B67" s="276" t="s">
        <v>77</v>
      </c>
      <c r="C67" s="277" t="s">
        <v>78</v>
      </c>
      <c r="D67" s="278"/>
      <c r="E67" s="279"/>
      <c r="F67" s="280"/>
      <c r="G67" s="281"/>
      <c r="H67" s="282"/>
      <c r="I67" s="247"/>
      <c r="J67" s="283"/>
    </row>
    <row r="68" spans="1:10" s="204" customFormat="1" ht="12" customHeight="1">
      <c r="A68" s="275"/>
      <c r="B68" s="276"/>
      <c r="C68" s="249" t="s">
        <v>79</v>
      </c>
      <c r="D68" s="278" t="s">
        <v>80</v>
      </c>
      <c r="E68" s="279">
        <v>6100</v>
      </c>
      <c r="F68" s="280"/>
      <c r="G68" s="239">
        <f>E68*F68</f>
        <v>0</v>
      </c>
      <c r="H68" s="282"/>
      <c r="J68" s="283"/>
    </row>
    <row r="69" spans="1:10" s="204" customFormat="1" ht="12.75" customHeight="1">
      <c r="A69" s="252"/>
      <c r="B69" s="276" t="s">
        <v>77</v>
      </c>
      <c r="C69" s="277" t="s">
        <v>78</v>
      </c>
      <c r="D69" s="278"/>
      <c r="E69" s="279"/>
      <c r="F69" s="280"/>
      <c r="G69" s="284"/>
      <c r="H69" s="282"/>
      <c r="I69" s="247"/>
      <c r="J69" s="283"/>
    </row>
    <row r="70" spans="1:10" s="204" customFormat="1" ht="12.75" customHeight="1">
      <c r="A70" s="275"/>
      <c r="B70" s="276"/>
      <c r="C70" s="249" t="s">
        <v>81</v>
      </c>
      <c r="D70" s="278" t="s">
        <v>80</v>
      </c>
      <c r="E70" s="279">
        <v>375</v>
      </c>
      <c r="F70" s="280"/>
      <c r="G70" s="239">
        <f>E70*F70</f>
        <v>0</v>
      </c>
      <c r="H70" s="282"/>
      <c r="I70" s="247"/>
      <c r="J70" s="283"/>
    </row>
    <row r="71" spans="1:11" s="204" customFormat="1" ht="12.75">
      <c r="A71" s="237"/>
      <c r="B71" s="237" t="s">
        <v>174</v>
      </c>
      <c r="C71" s="249" t="s">
        <v>175</v>
      </c>
      <c r="D71" s="237"/>
      <c r="E71" s="285"/>
      <c r="F71" s="239"/>
      <c r="G71" s="253"/>
      <c r="H71" s="286"/>
      <c r="I71" s="247"/>
      <c r="J71" s="283"/>
      <c r="K71" s="187"/>
    </row>
    <row r="72" spans="1:11" s="204" customFormat="1" ht="12.75">
      <c r="A72" s="237"/>
      <c r="B72" s="237"/>
      <c r="C72" s="236" t="s">
        <v>176</v>
      </c>
      <c r="D72" s="237" t="s">
        <v>68</v>
      </c>
      <c r="E72" s="285">
        <v>9650</v>
      </c>
      <c r="F72" s="239"/>
      <c r="G72" s="287">
        <f>E72*F72</f>
        <v>0</v>
      </c>
      <c r="H72" s="286"/>
      <c r="I72" s="247"/>
      <c r="J72" s="283"/>
      <c r="K72" s="187"/>
    </row>
    <row r="73" spans="1:12" s="204" customFormat="1" ht="12" customHeight="1">
      <c r="A73" s="237"/>
      <c r="B73" s="237" t="s">
        <v>177</v>
      </c>
      <c r="C73" s="236" t="s">
        <v>178</v>
      </c>
      <c r="D73" s="237"/>
      <c r="E73" s="288"/>
      <c r="F73" s="239"/>
      <c r="G73" s="239"/>
      <c r="H73" s="240"/>
      <c r="I73" s="247"/>
      <c r="J73" s="247"/>
      <c r="K73" s="247"/>
      <c r="L73" s="283"/>
    </row>
    <row r="74" spans="1:12" s="204" customFormat="1" ht="12" customHeight="1">
      <c r="A74" s="237"/>
      <c r="B74" s="237"/>
      <c r="C74" s="236" t="s">
        <v>179</v>
      </c>
      <c r="D74" s="237" t="s">
        <v>68</v>
      </c>
      <c r="E74" s="288">
        <v>590</v>
      </c>
      <c r="F74" s="239"/>
      <c r="G74" s="287">
        <f>E74*F74</f>
        <v>0</v>
      </c>
      <c r="H74" s="177"/>
      <c r="I74" s="247"/>
      <c r="J74" s="247"/>
      <c r="K74" s="247"/>
      <c r="L74" s="283"/>
    </row>
    <row r="75" spans="1:12" s="204" customFormat="1" ht="12" customHeight="1">
      <c r="A75" s="237"/>
      <c r="B75" s="237" t="s">
        <v>180</v>
      </c>
      <c r="C75" s="236" t="s">
        <v>181</v>
      </c>
      <c r="D75" s="237"/>
      <c r="E75" s="288"/>
      <c r="F75" s="239"/>
      <c r="G75" s="239"/>
      <c r="H75" s="240"/>
      <c r="I75" s="247"/>
      <c r="J75" s="247"/>
      <c r="K75" s="247"/>
      <c r="L75" s="283"/>
    </row>
    <row r="76" spans="1:12" s="204" customFormat="1" ht="12" customHeight="1">
      <c r="A76" s="237"/>
      <c r="B76" s="237"/>
      <c r="C76" s="236" t="s">
        <v>182</v>
      </c>
      <c r="D76" s="237" t="s">
        <v>68</v>
      </c>
      <c r="E76" s="288">
        <v>5900</v>
      </c>
      <c r="F76" s="239"/>
      <c r="G76" s="287">
        <f>E76*F76</f>
        <v>0</v>
      </c>
      <c r="H76" s="177"/>
      <c r="I76" s="247"/>
      <c r="J76" s="247"/>
      <c r="K76" s="247"/>
      <c r="L76" s="283"/>
    </row>
    <row r="77" spans="1:11" s="204" customFormat="1" ht="12.75">
      <c r="A77" s="237"/>
      <c r="B77" s="237" t="s">
        <v>183</v>
      </c>
      <c r="C77" s="236" t="s">
        <v>184</v>
      </c>
      <c r="D77" s="289"/>
      <c r="E77" s="290"/>
      <c r="F77" s="289"/>
      <c r="G77" s="256"/>
      <c r="H77" s="286"/>
      <c r="I77" s="247"/>
      <c r="J77" s="283"/>
      <c r="K77" s="187"/>
    </row>
    <row r="78" spans="1:11" s="204" customFormat="1" ht="12.75">
      <c r="A78" s="237"/>
      <c r="B78" s="237"/>
      <c r="C78" s="291" t="s">
        <v>182</v>
      </c>
      <c r="D78" s="237" t="s">
        <v>68</v>
      </c>
      <c r="E78" s="285">
        <v>400</v>
      </c>
      <c r="F78" s="239"/>
      <c r="G78" s="287">
        <f>E78*F78</f>
        <v>0</v>
      </c>
      <c r="H78" s="286"/>
      <c r="I78" s="247"/>
      <c r="J78" s="283"/>
      <c r="K78" s="187"/>
    </row>
    <row r="79" spans="1:11" s="204" customFormat="1" ht="12.75">
      <c r="A79" s="237"/>
      <c r="B79" s="237" t="s">
        <v>185</v>
      </c>
      <c r="C79" s="236" t="s">
        <v>186</v>
      </c>
      <c r="D79" s="237" t="s">
        <v>68</v>
      </c>
      <c r="E79" s="242">
        <f>E74+E76+E78</f>
        <v>6890</v>
      </c>
      <c r="F79" s="239"/>
      <c r="G79" s="287">
        <f>E79*F79</f>
        <v>0</v>
      </c>
      <c r="H79" s="286"/>
      <c r="I79" s="247"/>
      <c r="J79" s="283"/>
      <c r="K79" s="187"/>
    </row>
    <row r="80" spans="1:11" s="204" customFormat="1" ht="12.75">
      <c r="A80" s="237"/>
      <c r="B80" s="237" t="s">
        <v>187</v>
      </c>
      <c r="C80" s="236" t="s">
        <v>188</v>
      </c>
      <c r="D80" s="237"/>
      <c r="E80" s="242"/>
      <c r="F80" s="239"/>
      <c r="G80" s="245"/>
      <c r="I80" s="247"/>
      <c r="J80" s="247"/>
      <c r="K80" s="292"/>
    </row>
    <row r="81" spans="1:11" s="204" customFormat="1" ht="12.75">
      <c r="A81" s="237"/>
      <c r="B81" s="237"/>
      <c r="C81" s="236" t="s">
        <v>189</v>
      </c>
      <c r="D81" s="237" t="s">
        <v>103</v>
      </c>
      <c r="E81" s="242">
        <v>378</v>
      </c>
      <c r="F81" s="239"/>
      <c r="G81" s="287">
        <f>E81*F81</f>
        <v>0</v>
      </c>
      <c r="I81" s="247"/>
      <c r="J81" s="247"/>
      <c r="K81" s="292"/>
    </row>
    <row r="82" spans="1:11" s="204" customFormat="1" ht="12.75">
      <c r="A82" s="237"/>
      <c r="B82" s="237" t="s">
        <v>190</v>
      </c>
      <c r="C82" s="236" t="s">
        <v>191</v>
      </c>
      <c r="D82" s="237"/>
      <c r="E82" s="242"/>
      <c r="F82" s="239"/>
      <c r="G82" s="245"/>
      <c r="I82" s="247"/>
      <c r="J82" s="247"/>
      <c r="K82" s="292"/>
    </row>
    <row r="83" spans="1:11" s="204" customFormat="1" ht="12.75">
      <c r="A83" s="237"/>
      <c r="B83" s="237"/>
      <c r="C83" s="236" t="s">
        <v>192</v>
      </c>
      <c r="D83" s="237"/>
      <c r="E83" s="243"/>
      <c r="F83" s="239"/>
      <c r="G83" s="245"/>
      <c r="I83" s="247"/>
      <c r="J83" s="247"/>
      <c r="K83" s="292"/>
    </row>
    <row r="84" spans="1:11" s="204" customFormat="1" ht="12.75">
      <c r="A84" s="237"/>
      <c r="B84" s="237"/>
      <c r="C84" s="236" t="s">
        <v>193</v>
      </c>
      <c r="D84" s="237" t="s">
        <v>103</v>
      </c>
      <c r="E84" s="242">
        <v>6250</v>
      </c>
      <c r="F84" s="239"/>
      <c r="G84" s="287">
        <f>E84*F84</f>
        <v>0</v>
      </c>
      <c r="I84" s="247"/>
      <c r="J84" s="247"/>
      <c r="K84" s="292"/>
    </row>
    <row r="85" spans="1:12" s="204" customFormat="1" ht="12" customHeight="1">
      <c r="A85" s="237"/>
      <c r="B85" s="237" t="s">
        <v>100</v>
      </c>
      <c r="C85" s="236" t="s">
        <v>101</v>
      </c>
      <c r="D85" s="237"/>
      <c r="E85" s="293"/>
      <c r="F85" s="239"/>
      <c r="G85" s="239"/>
      <c r="H85" s="240"/>
      <c r="I85" s="247"/>
      <c r="J85" s="247"/>
      <c r="K85" s="247"/>
      <c r="L85" s="187"/>
    </row>
    <row r="86" spans="1:12" s="204" customFormat="1" ht="12" customHeight="1">
      <c r="A86" s="237"/>
      <c r="B86" s="237"/>
      <c r="C86" s="236" t="s">
        <v>194</v>
      </c>
      <c r="D86" s="237" t="s">
        <v>103</v>
      </c>
      <c r="E86" s="250">
        <v>50</v>
      </c>
      <c r="F86" s="239"/>
      <c r="G86" s="287">
        <f>E86*F86</f>
        <v>0</v>
      </c>
      <c r="H86" s="177"/>
      <c r="I86" s="247"/>
      <c r="J86" s="247"/>
      <c r="K86" s="247"/>
      <c r="L86" s="187"/>
    </row>
    <row r="87" spans="1:12" s="204" customFormat="1" ht="12.75">
      <c r="A87" s="237" t="s">
        <v>61</v>
      </c>
      <c r="B87" s="237" t="s">
        <v>195</v>
      </c>
      <c r="C87" s="236" t="s">
        <v>196</v>
      </c>
      <c r="D87" s="237"/>
      <c r="E87" s="242"/>
      <c r="F87" s="239"/>
      <c r="G87" s="239"/>
      <c r="H87" s="188"/>
      <c r="I87" s="247"/>
      <c r="J87" s="247"/>
      <c r="K87" s="187"/>
      <c r="L87" s="187"/>
    </row>
    <row r="88" spans="1:12" s="204" customFormat="1" ht="12.75">
      <c r="A88" s="237"/>
      <c r="B88" s="237"/>
      <c r="C88" s="236" t="s">
        <v>197</v>
      </c>
      <c r="D88" s="237" t="s">
        <v>103</v>
      </c>
      <c r="E88" s="242">
        <v>5</v>
      </c>
      <c r="F88" s="239"/>
      <c r="G88" s="287">
        <f>E88*F88</f>
        <v>0</v>
      </c>
      <c r="H88" s="188"/>
      <c r="I88" s="247"/>
      <c r="J88" s="247"/>
      <c r="K88" s="292"/>
      <c r="L88" s="187"/>
    </row>
    <row r="89" spans="1:12" s="204" customFormat="1" ht="12.75">
      <c r="A89" s="237"/>
      <c r="B89" s="237" t="s">
        <v>91</v>
      </c>
      <c r="C89" s="236" t="s">
        <v>198</v>
      </c>
      <c r="D89" s="237"/>
      <c r="E89" s="242"/>
      <c r="F89" s="239"/>
      <c r="G89" s="245"/>
      <c r="H89" s="188"/>
      <c r="I89" s="247"/>
      <c r="J89" s="247"/>
      <c r="K89" s="187"/>
      <c r="L89" s="187"/>
    </row>
    <row r="90" spans="1:12" s="204" customFormat="1" ht="12.75">
      <c r="A90" s="237"/>
      <c r="B90" s="237"/>
      <c r="C90" s="236" t="s">
        <v>199</v>
      </c>
      <c r="D90" s="237" t="s">
        <v>103</v>
      </c>
      <c r="E90" s="242">
        <v>20</v>
      </c>
      <c r="F90" s="239"/>
      <c r="G90" s="287">
        <f>E90*F90</f>
        <v>0</v>
      </c>
      <c r="H90" s="188"/>
      <c r="I90" s="247"/>
      <c r="J90" s="247"/>
      <c r="K90" s="187"/>
      <c r="L90" s="187"/>
    </row>
    <row r="91" spans="1:11" s="204" customFormat="1" ht="12.75">
      <c r="A91" s="237"/>
      <c r="B91" s="237" t="s">
        <v>91</v>
      </c>
      <c r="C91" s="236" t="s">
        <v>200</v>
      </c>
      <c r="D91" s="237"/>
      <c r="E91" s="242"/>
      <c r="F91" s="239"/>
      <c r="G91" s="245"/>
      <c r="H91" s="188"/>
      <c r="I91" s="247"/>
      <c r="J91" s="187"/>
      <c r="K91" s="187"/>
    </row>
    <row r="92" spans="1:11" s="204" customFormat="1" ht="12.75">
      <c r="A92" s="237"/>
      <c r="B92" s="237"/>
      <c r="C92" s="236" t="s">
        <v>201</v>
      </c>
      <c r="D92" s="237" t="s">
        <v>103</v>
      </c>
      <c r="E92" s="242">
        <v>1</v>
      </c>
      <c r="F92" s="239"/>
      <c r="G92" s="287">
        <f>E92*F92</f>
        <v>0</v>
      </c>
      <c r="H92" s="188"/>
      <c r="I92" s="247"/>
      <c r="J92" s="187"/>
      <c r="K92" s="187"/>
    </row>
    <row r="93" spans="1:8" ht="12" customHeight="1">
      <c r="A93" s="259"/>
      <c r="B93" s="260"/>
      <c r="C93" s="259" t="s">
        <v>42</v>
      </c>
      <c r="D93" s="261"/>
      <c r="E93" s="262"/>
      <c r="F93" s="294"/>
      <c r="G93" s="264">
        <f>SUM(G59:G92)</f>
        <v>0</v>
      </c>
      <c r="H93" s="265"/>
    </row>
    <row r="94" spans="1:8" ht="12" customHeight="1">
      <c r="A94" s="209"/>
      <c r="B94" s="266"/>
      <c r="C94" s="209"/>
      <c r="D94" s="267"/>
      <c r="E94" s="268"/>
      <c r="F94" s="295"/>
      <c r="G94" s="270"/>
      <c r="H94" s="270"/>
    </row>
    <row r="95" spans="1:12" s="204" customFormat="1" ht="12" customHeight="1">
      <c r="A95" s="199"/>
      <c r="B95" s="199" t="s">
        <v>86</v>
      </c>
      <c r="C95" s="198" t="s">
        <v>87</v>
      </c>
      <c r="D95" s="199"/>
      <c r="E95" s="271"/>
      <c r="F95" s="272"/>
      <c r="G95" s="272"/>
      <c r="H95" s="272"/>
      <c r="I95" s="190"/>
      <c r="J95" s="190"/>
      <c r="K95" s="190"/>
      <c r="L95" s="194"/>
    </row>
    <row r="96" spans="1:12" s="298" customFormat="1" ht="12" customHeight="1">
      <c r="A96" s="216"/>
      <c r="B96" s="216"/>
      <c r="C96" s="215"/>
      <c r="D96" s="216"/>
      <c r="E96" s="296"/>
      <c r="F96" s="297"/>
      <c r="G96" s="297"/>
      <c r="H96" s="297"/>
      <c r="I96" s="190"/>
      <c r="J96" s="190"/>
      <c r="K96" s="190"/>
      <c r="L96" s="187"/>
    </row>
    <row r="97" spans="1:11" s="298" customFormat="1" ht="12" customHeight="1">
      <c r="A97" s="237"/>
      <c r="B97" s="237" t="s">
        <v>202</v>
      </c>
      <c r="C97" s="299" t="s">
        <v>89</v>
      </c>
      <c r="D97" s="237"/>
      <c r="E97" s="242"/>
      <c r="F97" s="242"/>
      <c r="G97" s="242"/>
      <c r="H97" s="188"/>
      <c r="I97" s="247"/>
      <c r="J97" s="187"/>
      <c r="K97" s="187"/>
    </row>
    <row r="98" spans="1:11" s="298" customFormat="1" ht="12" customHeight="1">
      <c r="A98" s="237"/>
      <c r="B98" s="237"/>
      <c r="C98" s="236" t="s">
        <v>203</v>
      </c>
      <c r="D98" s="237"/>
      <c r="E98" s="242"/>
      <c r="F98" s="242"/>
      <c r="G98" s="242"/>
      <c r="H98" s="188"/>
      <c r="I98" s="247"/>
      <c r="J98" s="187"/>
      <c r="K98" s="187"/>
    </row>
    <row r="99" spans="1:11" s="298" customFormat="1" ht="12" customHeight="1">
      <c r="A99" s="237"/>
      <c r="B99" s="237"/>
      <c r="C99" s="236" t="s">
        <v>204</v>
      </c>
      <c r="D99" s="237" t="s">
        <v>80</v>
      </c>
      <c r="E99" s="258">
        <v>1595</v>
      </c>
      <c r="F99" s="239"/>
      <c r="G99" s="239">
        <f>E99*F99</f>
        <v>0</v>
      </c>
      <c r="H99" s="188"/>
      <c r="I99" s="247"/>
      <c r="J99" s="187"/>
      <c r="K99" s="187"/>
    </row>
    <row r="100" spans="1:11" s="298" customFormat="1" ht="12" customHeight="1">
      <c r="A100" s="237"/>
      <c r="B100" s="237" t="s">
        <v>205</v>
      </c>
      <c r="C100" s="236" t="s">
        <v>206</v>
      </c>
      <c r="D100" s="237"/>
      <c r="E100" s="258"/>
      <c r="F100" s="239"/>
      <c r="G100" s="239"/>
      <c r="H100" s="188"/>
      <c r="I100" s="247"/>
      <c r="J100" s="187"/>
      <c r="K100" s="187"/>
    </row>
    <row r="101" spans="1:11" s="298" customFormat="1" ht="12" customHeight="1">
      <c r="A101" s="237"/>
      <c r="B101" s="237"/>
      <c r="C101" s="236" t="s">
        <v>207</v>
      </c>
      <c r="D101" s="237" t="s">
        <v>68</v>
      </c>
      <c r="E101" s="300">
        <v>5390</v>
      </c>
      <c r="F101" s="239"/>
      <c r="G101" s="239">
        <f>E101*F101</f>
        <v>0</v>
      </c>
      <c r="H101" s="188"/>
      <c r="I101" s="247"/>
      <c r="J101" s="187"/>
      <c r="K101" s="187"/>
    </row>
    <row r="102" spans="1:11" s="298" customFormat="1" ht="12" customHeight="1">
      <c r="A102" s="237"/>
      <c r="B102" s="237" t="s">
        <v>91</v>
      </c>
      <c r="C102" s="236" t="s">
        <v>208</v>
      </c>
      <c r="D102" s="237"/>
      <c r="E102" s="258"/>
      <c r="F102" s="239"/>
      <c r="G102" s="239"/>
      <c r="H102" s="188"/>
      <c r="I102" s="247"/>
      <c r="J102" s="187"/>
      <c r="K102" s="187"/>
    </row>
    <row r="103" spans="1:11" s="298" customFormat="1" ht="12" customHeight="1">
      <c r="A103" s="237"/>
      <c r="B103" s="237"/>
      <c r="C103" s="236" t="s">
        <v>209</v>
      </c>
      <c r="D103" s="237" t="s">
        <v>68</v>
      </c>
      <c r="E103" s="300">
        <v>5390</v>
      </c>
      <c r="F103" s="239"/>
      <c r="G103" s="239">
        <f>E103*F103</f>
        <v>0</v>
      </c>
      <c r="H103" s="188"/>
      <c r="I103" s="247"/>
      <c r="J103" s="187"/>
      <c r="K103" s="187"/>
    </row>
    <row r="104" spans="1:12" s="298" customFormat="1" ht="12" customHeight="1">
      <c r="A104" s="237"/>
      <c r="B104" s="237" t="s">
        <v>91</v>
      </c>
      <c r="C104" s="236" t="s">
        <v>210</v>
      </c>
      <c r="D104" s="237"/>
      <c r="E104" s="300"/>
      <c r="F104" s="239"/>
      <c r="G104" s="239"/>
      <c r="H104" s="188"/>
      <c r="I104" s="247"/>
      <c r="J104" s="187"/>
      <c r="K104" s="187"/>
      <c r="L104" s="300"/>
    </row>
    <row r="105" spans="1:12" s="298" customFormat="1" ht="12" customHeight="1">
      <c r="A105" s="237"/>
      <c r="B105" s="274"/>
      <c r="C105" s="236" t="s">
        <v>211</v>
      </c>
      <c r="D105" s="237" t="s">
        <v>68</v>
      </c>
      <c r="E105" s="300">
        <v>5390</v>
      </c>
      <c r="F105" s="239"/>
      <c r="G105" s="239">
        <f>E105*F105</f>
        <v>0</v>
      </c>
      <c r="H105" s="188"/>
      <c r="I105" s="247"/>
      <c r="J105" s="187"/>
      <c r="K105" s="187"/>
      <c r="L105" s="300"/>
    </row>
    <row r="106" spans="1:11" s="298" customFormat="1" ht="12" customHeight="1">
      <c r="A106" s="237"/>
      <c r="B106" s="237" t="s">
        <v>212</v>
      </c>
      <c r="C106" s="236" t="s">
        <v>206</v>
      </c>
      <c r="D106" s="237"/>
      <c r="E106" s="258"/>
      <c r="F106" s="239"/>
      <c r="G106" s="239"/>
      <c r="H106" s="188"/>
      <c r="I106" s="247"/>
      <c r="J106" s="187"/>
      <c r="K106" s="187"/>
    </row>
    <row r="107" spans="1:11" s="298" customFormat="1" ht="12" customHeight="1">
      <c r="A107" s="237"/>
      <c r="B107" s="237"/>
      <c r="C107" s="236" t="s">
        <v>213</v>
      </c>
      <c r="D107" s="237" t="s">
        <v>68</v>
      </c>
      <c r="E107" s="300">
        <v>300</v>
      </c>
      <c r="F107" s="239"/>
      <c r="G107" s="239">
        <f>E107*F107</f>
        <v>0</v>
      </c>
      <c r="H107" s="188"/>
      <c r="I107" s="247"/>
      <c r="J107" s="187"/>
      <c r="K107" s="187"/>
    </row>
    <row r="108" spans="1:11" s="298" customFormat="1" ht="12" customHeight="1">
      <c r="A108" s="237"/>
      <c r="B108" s="237" t="s">
        <v>91</v>
      </c>
      <c r="C108" s="236" t="s">
        <v>214</v>
      </c>
      <c r="D108" s="236"/>
      <c r="E108" s="236"/>
      <c r="F108" s="236"/>
      <c r="H108" s="188"/>
      <c r="I108" s="247"/>
      <c r="J108" s="187"/>
      <c r="K108" s="187"/>
    </row>
    <row r="109" spans="1:11" s="298" customFormat="1" ht="12" customHeight="1">
      <c r="A109" s="237"/>
      <c r="B109" s="236"/>
      <c r="C109" s="236" t="s">
        <v>215</v>
      </c>
      <c r="D109" s="237" t="s">
        <v>103</v>
      </c>
      <c r="E109" s="236">
        <v>90</v>
      </c>
      <c r="F109" s="236"/>
      <c r="G109" s="239">
        <f>E109*F109</f>
        <v>0</v>
      </c>
      <c r="H109" s="188"/>
      <c r="I109" s="247"/>
      <c r="J109" s="187"/>
      <c r="K109" s="187"/>
    </row>
    <row r="110" spans="1:12" s="298" customFormat="1" ht="12" customHeight="1">
      <c r="A110" s="237"/>
      <c r="B110" s="237" t="s">
        <v>216</v>
      </c>
      <c r="C110" s="236" t="s">
        <v>217</v>
      </c>
      <c r="D110" s="237"/>
      <c r="E110" s="300"/>
      <c r="F110" s="239"/>
      <c r="G110" s="239"/>
      <c r="H110" s="188"/>
      <c r="I110" s="247"/>
      <c r="J110" s="187"/>
      <c r="K110" s="187"/>
      <c r="L110" s="300"/>
    </row>
    <row r="111" spans="1:12" s="298" customFormat="1" ht="12" customHeight="1">
      <c r="A111" s="237"/>
      <c r="B111" s="301"/>
      <c r="C111" s="302" t="s">
        <v>218</v>
      </c>
      <c r="D111" s="237" t="s">
        <v>68</v>
      </c>
      <c r="E111" s="300">
        <v>720</v>
      </c>
      <c r="F111" s="239"/>
      <c r="G111" s="239">
        <f>E111*F111</f>
        <v>0</v>
      </c>
      <c r="H111" s="188"/>
      <c r="I111" s="247"/>
      <c r="J111" s="187"/>
      <c r="K111" s="187"/>
      <c r="L111" s="300"/>
    </row>
    <row r="112" spans="1:11" ht="12" customHeight="1">
      <c r="A112" s="303"/>
      <c r="B112" s="251" t="s">
        <v>91</v>
      </c>
      <c r="C112" s="304" t="s">
        <v>219</v>
      </c>
      <c r="D112" s="237"/>
      <c r="E112" s="305"/>
      <c r="F112" s="306"/>
      <c r="G112" s="245"/>
      <c r="H112" s="246"/>
      <c r="I112" s="247"/>
      <c r="J112" s="247"/>
      <c r="K112" s="187"/>
    </row>
    <row r="113" spans="1:11" ht="12" customHeight="1">
      <c r="A113" s="303"/>
      <c r="B113" s="307"/>
      <c r="C113" s="304" t="s">
        <v>220</v>
      </c>
      <c r="D113" s="237" t="s">
        <v>116</v>
      </c>
      <c r="E113" s="308">
        <v>700</v>
      </c>
      <c r="F113" s="306"/>
      <c r="G113" s="239">
        <f>E113*F113</f>
        <v>0</v>
      </c>
      <c r="H113" s="246"/>
      <c r="I113" s="247"/>
      <c r="J113" s="247"/>
      <c r="K113" s="187"/>
    </row>
    <row r="114" spans="1:12" s="312" customFormat="1" ht="12" customHeight="1">
      <c r="A114" s="237"/>
      <c r="B114" s="237" t="s">
        <v>221</v>
      </c>
      <c r="C114" s="244" t="s">
        <v>222</v>
      </c>
      <c r="D114" s="278"/>
      <c r="E114" s="279"/>
      <c r="F114" s="280"/>
      <c r="G114" s="280"/>
      <c r="H114" s="309"/>
      <c r="I114" s="310"/>
      <c r="J114" s="310"/>
      <c r="K114" s="311"/>
      <c r="L114" s="277"/>
    </row>
    <row r="115" spans="1:12" s="312" customFormat="1" ht="12" customHeight="1">
      <c r="A115" s="237"/>
      <c r="B115" s="276"/>
      <c r="C115" s="303" t="s">
        <v>223</v>
      </c>
      <c r="D115" s="278" t="s">
        <v>68</v>
      </c>
      <c r="E115" s="279">
        <v>11500</v>
      </c>
      <c r="F115" s="280"/>
      <c r="G115" s="239">
        <f>E115*F115</f>
        <v>0</v>
      </c>
      <c r="H115" s="240"/>
      <c r="I115" s="310"/>
      <c r="J115" s="310"/>
      <c r="K115" s="310"/>
      <c r="L115" s="277"/>
    </row>
    <row r="116" spans="1:12" s="312" customFormat="1" ht="12" customHeight="1">
      <c r="A116" s="237"/>
      <c r="B116" s="276" t="s">
        <v>224</v>
      </c>
      <c r="C116" s="244" t="s">
        <v>222</v>
      </c>
      <c r="D116" s="278"/>
      <c r="E116" s="279"/>
      <c r="F116" s="280"/>
      <c r="G116" s="239"/>
      <c r="H116" s="240"/>
      <c r="I116" s="310"/>
      <c r="J116" s="310"/>
      <c r="K116" s="310"/>
      <c r="L116" s="277"/>
    </row>
    <row r="117" spans="1:12" s="312" customFormat="1" ht="12" customHeight="1">
      <c r="A117" s="237"/>
      <c r="B117" s="276"/>
      <c r="C117" s="303" t="s">
        <v>225</v>
      </c>
      <c r="D117" s="278" t="s">
        <v>68</v>
      </c>
      <c r="E117" s="279">
        <v>1440</v>
      </c>
      <c r="F117" s="280"/>
      <c r="G117" s="239">
        <f>E117*F117</f>
        <v>0</v>
      </c>
      <c r="H117" s="240"/>
      <c r="I117" s="310"/>
      <c r="J117" s="310"/>
      <c r="K117" s="310"/>
      <c r="L117" s="277"/>
    </row>
    <row r="118" spans="1:12" s="312" customFormat="1" ht="12" customHeight="1">
      <c r="A118" s="237"/>
      <c r="B118" s="276" t="s">
        <v>226</v>
      </c>
      <c r="C118" s="244" t="s">
        <v>227</v>
      </c>
      <c r="D118" s="278"/>
      <c r="E118" s="279"/>
      <c r="F118" s="280"/>
      <c r="G118" s="239"/>
      <c r="H118" s="240"/>
      <c r="I118" s="310"/>
      <c r="J118" s="310"/>
      <c r="K118" s="310"/>
      <c r="L118" s="277"/>
    </row>
    <row r="119" spans="1:12" s="312" customFormat="1" ht="12" customHeight="1">
      <c r="A119" s="237"/>
      <c r="B119" s="276"/>
      <c r="C119" s="244" t="s">
        <v>228</v>
      </c>
      <c r="D119" s="357" t="s">
        <v>68</v>
      </c>
      <c r="E119" s="733">
        <v>720</v>
      </c>
      <c r="F119" s="734"/>
      <c r="G119" s="336">
        <f>E119*F119</f>
        <v>0</v>
      </c>
      <c r="H119" s="240"/>
      <c r="I119" s="310"/>
      <c r="J119" s="310"/>
      <c r="K119" s="310"/>
      <c r="L119" s="277"/>
    </row>
    <row r="120" spans="1:10" s="203" customFormat="1" ht="12.75" customHeight="1">
      <c r="A120" s="236"/>
      <c r="B120" s="251" t="s">
        <v>91</v>
      </c>
      <c r="C120" s="244" t="s">
        <v>229</v>
      </c>
      <c r="D120" s="278"/>
      <c r="E120" s="290"/>
      <c r="F120" s="313"/>
      <c r="G120" s="314"/>
      <c r="H120" s="258"/>
      <c r="I120" s="247"/>
      <c r="J120" s="194"/>
    </row>
    <row r="121" spans="1:10" s="203" customFormat="1" ht="12.75" customHeight="1">
      <c r="A121" s="236"/>
      <c r="B121" s="315"/>
      <c r="C121" s="303" t="s">
        <v>230</v>
      </c>
      <c r="D121" s="237" t="s">
        <v>68</v>
      </c>
      <c r="E121" s="242">
        <v>900</v>
      </c>
      <c r="F121" s="316"/>
      <c r="G121" s="239">
        <f>E121*F121</f>
        <v>0</v>
      </c>
      <c r="H121" s="258"/>
      <c r="I121" s="247"/>
      <c r="J121" s="194"/>
    </row>
    <row r="122" spans="1:10" s="312" customFormat="1" ht="11.25">
      <c r="A122" s="237"/>
      <c r="B122" s="276" t="s">
        <v>231</v>
      </c>
      <c r="C122" s="303" t="s">
        <v>232</v>
      </c>
      <c r="D122" s="278"/>
      <c r="E122" s="279"/>
      <c r="F122" s="280"/>
      <c r="G122" s="280"/>
      <c r="H122" s="309"/>
      <c r="I122" s="311"/>
      <c r="J122" s="277"/>
    </row>
    <row r="123" spans="1:11" ht="12.75" customHeight="1">
      <c r="A123" s="303"/>
      <c r="B123" s="276"/>
      <c r="C123" s="303" t="s">
        <v>233</v>
      </c>
      <c r="D123" s="278"/>
      <c r="E123" s="279"/>
      <c r="F123" s="280"/>
      <c r="G123" s="280"/>
      <c r="H123" s="309"/>
      <c r="I123" s="247"/>
      <c r="J123" s="187"/>
      <c r="K123" s="187"/>
    </row>
    <row r="124" spans="1:11" ht="12.75" customHeight="1">
      <c r="A124" s="303"/>
      <c r="B124" s="276"/>
      <c r="C124" s="303" t="s">
        <v>234</v>
      </c>
      <c r="D124" s="278" t="s">
        <v>80</v>
      </c>
      <c r="E124" s="279">
        <v>90</v>
      </c>
      <c r="F124" s="239"/>
      <c r="G124" s="239">
        <f>E124*F124</f>
        <v>0</v>
      </c>
      <c r="H124" s="246"/>
      <c r="I124" s="247"/>
      <c r="J124" s="187"/>
      <c r="K124" s="187"/>
    </row>
    <row r="125" spans="1:12" s="203" customFormat="1" ht="12.75" customHeight="1">
      <c r="A125" s="237"/>
      <c r="B125" s="251" t="s">
        <v>95</v>
      </c>
      <c r="C125" s="236" t="s">
        <v>96</v>
      </c>
      <c r="D125" s="237" t="s">
        <v>80</v>
      </c>
      <c r="E125" s="242">
        <v>175</v>
      </c>
      <c r="F125" s="316"/>
      <c r="G125" s="239">
        <f>E125*F125</f>
        <v>0</v>
      </c>
      <c r="H125" s="246"/>
      <c r="I125" s="317"/>
      <c r="J125" s="248"/>
      <c r="K125" s="211"/>
      <c r="L125" s="211"/>
    </row>
    <row r="126" spans="1:11" ht="12" customHeight="1">
      <c r="A126" s="237"/>
      <c r="B126" s="251" t="s">
        <v>235</v>
      </c>
      <c r="C126" s="236" t="s">
        <v>236</v>
      </c>
      <c r="D126" s="237" t="s">
        <v>80</v>
      </c>
      <c r="E126" s="242">
        <v>10</v>
      </c>
      <c r="F126" s="239"/>
      <c r="G126" s="239">
        <f>E126*F126</f>
        <v>0</v>
      </c>
      <c r="H126" s="240"/>
      <c r="I126" s="247"/>
      <c r="J126" s="187"/>
      <c r="K126" s="187"/>
    </row>
    <row r="127" spans="1:11" s="203" customFormat="1" ht="12" customHeight="1">
      <c r="A127" s="237"/>
      <c r="B127" s="251" t="s">
        <v>237</v>
      </c>
      <c r="C127" s="236" t="s">
        <v>238</v>
      </c>
      <c r="D127" s="237" t="s">
        <v>80</v>
      </c>
      <c r="E127" s="242">
        <v>10</v>
      </c>
      <c r="F127" s="239"/>
      <c r="G127" s="239">
        <f>E127*F127</f>
        <v>0</v>
      </c>
      <c r="H127" s="246"/>
      <c r="I127" s="247"/>
      <c r="J127" s="248"/>
      <c r="K127" s="211"/>
    </row>
    <row r="128" spans="1:12" s="203" customFormat="1" ht="12" customHeight="1">
      <c r="A128" s="259"/>
      <c r="B128" s="260"/>
      <c r="C128" s="259" t="s">
        <v>42</v>
      </c>
      <c r="D128" s="261"/>
      <c r="E128" s="262"/>
      <c r="F128" s="294"/>
      <c r="G128" s="264">
        <f>SUM(G97:G127)</f>
        <v>0</v>
      </c>
      <c r="H128" s="265"/>
      <c r="I128" s="190"/>
      <c r="J128" s="190"/>
      <c r="K128" s="190"/>
      <c r="L128" s="194"/>
    </row>
    <row r="129" spans="1:12" s="203" customFormat="1" ht="12" customHeight="1">
      <c r="A129" s="209"/>
      <c r="B129" s="266"/>
      <c r="C129" s="209"/>
      <c r="D129" s="267"/>
      <c r="E129" s="268"/>
      <c r="F129" s="295"/>
      <c r="G129" s="270"/>
      <c r="H129" s="270"/>
      <c r="I129" s="190"/>
      <c r="J129" s="190"/>
      <c r="K129" s="190"/>
      <c r="L129" s="194"/>
    </row>
    <row r="130" spans="1:12" s="203" customFormat="1" ht="12" customHeight="1">
      <c r="A130" s="214"/>
      <c r="B130" s="199" t="s">
        <v>104</v>
      </c>
      <c r="C130" s="198" t="s">
        <v>105</v>
      </c>
      <c r="D130" s="318"/>
      <c r="E130" s="319"/>
      <c r="F130" s="243"/>
      <c r="G130" s="243"/>
      <c r="H130" s="243"/>
      <c r="I130" s="190"/>
      <c r="J130" s="190"/>
      <c r="K130" s="190"/>
      <c r="L130" s="194"/>
    </row>
    <row r="131" spans="1:12" s="203" customFormat="1" ht="12" customHeight="1">
      <c r="A131" s="214"/>
      <c r="B131" s="318"/>
      <c r="C131" s="214"/>
      <c r="D131" s="318"/>
      <c r="E131" s="319"/>
      <c r="F131" s="243"/>
      <c r="G131" s="243"/>
      <c r="H131" s="243"/>
      <c r="I131" s="190"/>
      <c r="J131" s="190"/>
      <c r="K131" s="190"/>
      <c r="L131" s="194"/>
    </row>
    <row r="132" spans="1:12" s="203" customFormat="1" ht="12" customHeight="1">
      <c r="A132" s="259"/>
      <c r="B132" s="260"/>
      <c r="C132" s="259" t="s">
        <v>42</v>
      </c>
      <c r="D132" s="261"/>
      <c r="E132" s="262"/>
      <c r="F132" s="263"/>
      <c r="G132" s="264">
        <v>0</v>
      </c>
      <c r="H132" s="265"/>
      <c r="I132" s="190"/>
      <c r="J132" s="190"/>
      <c r="K132" s="190"/>
      <c r="L132" s="194"/>
    </row>
    <row r="133" spans="1:12" s="203" customFormat="1" ht="12" customHeight="1">
      <c r="A133" s="209"/>
      <c r="B133" s="266"/>
      <c r="C133" s="209"/>
      <c r="D133" s="267"/>
      <c r="E133" s="268"/>
      <c r="F133" s="295"/>
      <c r="G133" s="270"/>
      <c r="H133" s="270"/>
      <c r="I133" s="190"/>
      <c r="J133" s="190"/>
      <c r="K133" s="190"/>
      <c r="L133" s="194"/>
    </row>
    <row r="134" spans="1:12" s="203" customFormat="1" ht="12" customHeight="1">
      <c r="A134" s="214"/>
      <c r="B134" s="199" t="s">
        <v>106</v>
      </c>
      <c r="C134" s="198" t="s">
        <v>107</v>
      </c>
      <c r="D134" s="318"/>
      <c r="E134" s="319"/>
      <c r="F134" s="243"/>
      <c r="G134" s="243"/>
      <c r="H134" s="243"/>
      <c r="I134" s="190"/>
      <c r="J134" s="190"/>
      <c r="K134" s="190"/>
      <c r="L134" s="194"/>
    </row>
    <row r="135" spans="1:12" s="203" customFormat="1" ht="12" customHeight="1">
      <c r="A135" s="214"/>
      <c r="B135" s="318"/>
      <c r="C135" s="214"/>
      <c r="D135" s="318"/>
      <c r="E135" s="319"/>
      <c r="F135" s="243"/>
      <c r="G135" s="243"/>
      <c r="H135" s="243"/>
      <c r="I135" s="190"/>
      <c r="J135" s="190"/>
      <c r="K135" s="190"/>
      <c r="L135" s="194"/>
    </row>
    <row r="136" spans="1:10" s="203" customFormat="1" ht="12.75">
      <c r="A136" s="237"/>
      <c r="B136" s="237" t="s">
        <v>91</v>
      </c>
      <c r="C136" s="236" t="s">
        <v>239</v>
      </c>
      <c r="D136" s="237"/>
      <c r="E136" s="242"/>
      <c r="F136" s="242"/>
      <c r="G136" s="242"/>
      <c r="H136" s="243"/>
      <c r="I136" s="247"/>
      <c r="J136" s="194"/>
    </row>
    <row r="137" spans="1:10" s="203" customFormat="1" ht="12.75">
      <c r="A137" s="236"/>
      <c r="B137" s="236"/>
      <c r="C137" s="236" t="s">
        <v>240</v>
      </c>
      <c r="D137" s="237" t="s">
        <v>116</v>
      </c>
      <c r="E137" s="242">
        <v>40</v>
      </c>
      <c r="F137" s="239"/>
      <c r="G137" s="239">
        <f>E137*F137</f>
        <v>0</v>
      </c>
      <c r="H137" s="243"/>
      <c r="I137" s="247"/>
      <c r="J137" s="194"/>
    </row>
    <row r="138" spans="1:12" s="203" customFormat="1" ht="12" customHeight="1">
      <c r="A138" s="259"/>
      <c r="B138" s="260"/>
      <c r="C138" s="259" t="s">
        <v>42</v>
      </c>
      <c r="D138" s="261"/>
      <c r="E138" s="262"/>
      <c r="F138" s="263"/>
      <c r="G138" s="264">
        <f>SUM(G136:G137)</f>
        <v>0</v>
      </c>
      <c r="H138" s="265"/>
      <c r="I138" s="190"/>
      <c r="J138" s="190"/>
      <c r="K138" s="190"/>
      <c r="L138" s="194"/>
    </row>
    <row r="139" spans="1:12" s="203" customFormat="1" ht="12" customHeight="1">
      <c r="A139" s="209"/>
      <c r="B139" s="266"/>
      <c r="C139" s="209"/>
      <c r="D139" s="267"/>
      <c r="E139" s="268"/>
      <c r="F139" s="295"/>
      <c r="G139" s="270"/>
      <c r="H139" s="270"/>
      <c r="I139" s="190"/>
      <c r="J139" s="190"/>
      <c r="K139" s="190"/>
      <c r="L139" s="194"/>
    </row>
    <row r="140" spans="1:12" s="204" customFormat="1" ht="12" customHeight="1">
      <c r="A140" s="199"/>
      <c r="B140" s="199" t="s">
        <v>108</v>
      </c>
      <c r="C140" s="198" t="s">
        <v>109</v>
      </c>
      <c r="D140" s="199"/>
      <c r="E140" s="271"/>
      <c r="F140" s="272"/>
      <c r="G140" s="272"/>
      <c r="H140" s="272"/>
      <c r="I140" s="190"/>
      <c r="J140" s="190"/>
      <c r="K140" s="190"/>
      <c r="L140" s="194"/>
    </row>
    <row r="141" spans="1:12" s="204" customFormat="1" ht="12" customHeight="1">
      <c r="A141" s="199"/>
      <c r="B141" s="199"/>
      <c r="C141" s="198"/>
      <c r="D141" s="199"/>
      <c r="E141" s="271"/>
      <c r="F141" s="272"/>
      <c r="G141" s="272"/>
      <c r="H141" s="272"/>
      <c r="I141" s="190"/>
      <c r="J141" s="190"/>
      <c r="K141" s="190"/>
      <c r="L141" s="194"/>
    </row>
    <row r="142" spans="1:12" s="204" customFormat="1" ht="12" customHeight="1">
      <c r="A142" s="320"/>
      <c r="B142" s="237" t="s">
        <v>241</v>
      </c>
      <c r="C142" s="236" t="s">
        <v>242</v>
      </c>
      <c r="D142" s="237"/>
      <c r="E142" s="250"/>
      <c r="F142" s="242"/>
      <c r="G142" s="321"/>
      <c r="H142" s="322"/>
      <c r="I142" s="190"/>
      <c r="J142" s="190"/>
      <c r="K142" s="190"/>
      <c r="L142" s="194"/>
    </row>
    <row r="143" spans="1:12" s="204" customFormat="1" ht="12" customHeight="1">
      <c r="A143" s="320"/>
      <c r="B143" s="237"/>
      <c r="C143" s="236" t="s">
        <v>243</v>
      </c>
      <c r="D143" s="237" t="s">
        <v>60</v>
      </c>
      <c r="E143" s="250">
        <v>1</v>
      </c>
      <c r="F143" s="239"/>
      <c r="G143" s="239">
        <f>E143*F143</f>
        <v>0</v>
      </c>
      <c r="H143" s="240"/>
      <c r="I143" s="190"/>
      <c r="J143" s="190"/>
      <c r="K143" s="190"/>
      <c r="L143" s="194"/>
    </row>
    <row r="144" spans="1:12" s="204" customFormat="1" ht="12" customHeight="1">
      <c r="A144" s="237" t="s">
        <v>61</v>
      </c>
      <c r="B144" s="237" t="s">
        <v>244</v>
      </c>
      <c r="C144" s="236" t="s">
        <v>245</v>
      </c>
      <c r="D144" s="237"/>
      <c r="E144" s="250"/>
      <c r="F144" s="239"/>
      <c r="G144" s="239"/>
      <c r="H144" s="240"/>
      <c r="I144" s="190"/>
      <c r="J144" s="190"/>
      <c r="K144" s="190"/>
      <c r="L144" s="194"/>
    </row>
    <row r="145" spans="1:12" s="204" customFormat="1" ht="12" customHeight="1">
      <c r="A145" s="323"/>
      <c r="B145" s="237"/>
      <c r="C145" s="236" t="s">
        <v>246</v>
      </c>
      <c r="D145" s="237"/>
      <c r="E145" s="250"/>
      <c r="F145" s="239"/>
      <c r="G145" s="239"/>
      <c r="H145" s="240"/>
      <c r="I145" s="190"/>
      <c r="J145" s="190"/>
      <c r="K145" s="190"/>
      <c r="L145" s="194"/>
    </row>
    <row r="146" spans="1:12" s="204" customFormat="1" ht="12" customHeight="1">
      <c r="A146" s="323"/>
      <c r="B146" s="237"/>
      <c r="C146" s="236" t="s">
        <v>247</v>
      </c>
      <c r="D146" s="237" t="s">
        <v>60</v>
      </c>
      <c r="E146" s="250">
        <v>1</v>
      </c>
      <c r="F146" s="239"/>
      <c r="G146" s="239">
        <f>E146*F146</f>
        <v>0</v>
      </c>
      <c r="H146" s="240"/>
      <c r="I146" s="190"/>
      <c r="J146" s="190"/>
      <c r="K146" s="190"/>
      <c r="L146" s="194"/>
    </row>
    <row r="147" spans="1:9" s="277" customFormat="1" ht="12" customHeight="1">
      <c r="A147" s="278"/>
      <c r="B147" s="278" t="s">
        <v>248</v>
      </c>
      <c r="C147" s="249" t="s">
        <v>249</v>
      </c>
      <c r="D147" s="278"/>
      <c r="E147" s="279"/>
      <c r="F147" s="280"/>
      <c r="G147" s="324"/>
      <c r="H147" s="325"/>
      <c r="I147" s="310"/>
    </row>
    <row r="148" spans="1:9" s="277" customFormat="1" ht="12" customHeight="1">
      <c r="A148" s="278"/>
      <c r="B148" s="278"/>
      <c r="C148" s="249" t="s">
        <v>250</v>
      </c>
      <c r="D148" s="278"/>
      <c r="E148" s="279"/>
      <c r="F148" s="280"/>
      <c r="G148" s="324"/>
      <c r="H148" s="325"/>
      <c r="I148" s="310"/>
    </row>
    <row r="149" spans="1:9" s="277" customFormat="1" ht="12" customHeight="1">
      <c r="A149" s="278"/>
      <c r="B149" s="278"/>
      <c r="C149" s="249" t="s">
        <v>251</v>
      </c>
      <c r="D149" s="278" t="s">
        <v>60</v>
      </c>
      <c r="E149" s="279">
        <v>1</v>
      </c>
      <c r="F149" s="280"/>
      <c r="G149" s="239">
        <f>E149*F149</f>
        <v>0</v>
      </c>
      <c r="H149" s="325"/>
      <c r="I149" s="310"/>
    </row>
    <row r="150" spans="1:12" s="204" customFormat="1" ht="12" customHeight="1">
      <c r="A150" s="237" t="s">
        <v>252</v>
      </c>
      <c r="B150" s="237" t="s">
        <v>253</v>
      </c>
      <c r="C150" s="236" t="s">
        <v>254</v>
      </c>
      <c r="D150" s="237"/>
      <c r="E150" s="250"/>
      <c r="F150" s="239"/>
      <c r="G150" s="239"/>
      <c r="H150" s="240"/>
      <c r="I150" s="247"/>
      <c r="J150" s="247"/>
      <c r="K150" s="247"/>
      <c r="L150" s="187"/>
    </row>
    <row r="151" spans="1:12" s="204" customFormat="1" ht="12" customHeight="1">
      <c r="A151" s="237"/>
      <c r="B151" s="237"/>
      <c r="C151" s="236" t="s">
        <v>250</v>
      </c>
      <c r="D151" s="237"/>
      <c r="E151" s="250"/>
      <c r="F151" s="239"/>
      <c r="G151" s="239"/>
      <c r="H151" s="240"/>
      <c r="I151" s="247"/>
      <c r="J151" s="247"/>
      <c r="K151" s="247"/>
      <c r="L151" s="187"/>
    </row>
    <row r="152" spans="1:12" s="204" customFormat="1" ht="12" customHeight="1">
      <c r="A152" s="237"/>
      <c r="B152" s="237"/>
      <c r="C152" s="236" t="s">
        <v>255</v>
      </c>
      <c r="D152" s="237" t="s">
        <v>60</v>
      </c>
      <c r="E152" s="250">
        <v>1</v>
      </c>
      <c r="F152" s="239"/>
      <c r="G152" s="239">
        <f>E152*F152</f>
        <v>0</v>
      </c>
      <c r="H152" s="240"/>
      <c r="I152" s="247"/>
      <c r="J152" s="247"/>
      <c r="K152" s="326"/>
      <c r="L152" s="187"/>
    </row>
    <row r="153" spans="1:12" s="204" customFormat="1" ht="12" customHeight="1">
      <c r="A153" s="237"/>
      <c r="B153" s="237" t="s">
        <v>256</v>
      </c>
      <c r="C153" s="249" t="s">
        <v>257</v>
      </c>
      <c r="D153" s="237"/>
      <c r="E153" s="242"/>
      <c r="F153" s="239"/>
      <c r="G153" s="239"/>
      <c r="H153" s="240"/>
      <c r="I153" s="247"/>
      <c r="J153" s="247"/>
      <c r="K153" s="326"/>
      <c r="L153" s="187"/>
    </row>
    <row r="154" spans="1:12" s="204" customFormat="1" ht="12" customHeight="1">
      <c r="A154" s="237"/>
      <c r="B154" s="274"/>
      <c r="C154" s="249" t="s">
        <v>258</v>
      </c>
      <c r="D154" s="237"/>
      <c r="E154" s="242"/>
      <c r="F154" s="239"/>
      <c r="G154" s="239"/>
      <c r="H154" s="240"/>
      <c r="I154" s="247"/>
      <c r="J154" s="247"/>
      <c r="K154" s="326"/>
      <c r="L154" s="187"/>
    </row>
    <row r="155" spans="1:12" s="204" customFormat="1" ht="12" customHeight="1">
      <c r="A155" s="237"/>
      <c r="B155" s="274"/>
      <c r="C155" s="249" t="s">
        <v>259</v>
      </c>
      <c r="D155" s="237"/>
      <c r="E155" s="242"/>
      <c r="F155" s="239"/>
      <c r="G155" s="239"/>
      <c r="H155" s="240"/>
      <c r="I155" s="247"/>
      <c r="J155" s="247"/>
      <c r="K155" s="326"/>
      <c r="L155" s="187"/>
    </row>
    <row r="156" spans="1:12" s="204" customFormat="1" ht="12" customHeight="1">
      <c r="A156" s="237"/>
      <c r="B156" s="274"/>
      <c r="C156" s="249" t="s">
        <v>260</v>
      </c>
      <c r="D156" s="237" t="s">
        <v>116</v>
      </c>
      <c r="E156" s="242">
        <f>620*3+300</f>
        <v>2160</v>
      </c>
      <c r="F156" s="239"/>
      <c r="G156" s="239">
        <f>E156*F156</f>
        <v>0</v>
      </c>
      <c r="H156" s="240"/>
      <c r="I156" s="247"/>
      <c r="J156" s="247"/>
      <c r="K156" s="326"/>
      <c r="L156" s="187"/>
    </row>
    <row r="157" spans="1:12" s="204" customFormat="1" ht="12" customHeight="1">
      <c r="A157" s="237"/>
      <c r="B157" s="237" t="s">
        <v>261</v>
      </c>
      <c r="C157" s="249" t="s">
        <v>262</v>
      </c>
      <c r="D157" s="237"/>
      <c r="E157" s="242"/>
      <c r="F157" s="239"/>
      <c r="G157" s="239"/>
      <c r="H157" s="240"/>
      <c r="I157" s="247"/>
      <c r="J157" s="247"/>
      <c r="K157" s="326"/>
      <c r="L157" s="187"/>
    </row>
    <row r="158" spans="1:12" s="204" customFormat="1" ht="12" customHeight="1">
      <c r="A158" s="237"/>
      <c r="B158" s="274"/>
      <c r="C158" s="249" t="s">
        <v>263</v>
      </c>
      <c r="D158" s="237" t="s">
        <v>116</v>
      </c>
      <c r="E158" s="242">
        <f>420</f>
        <v>420</v>
      </c>
      <c r="F158" s="239"/>
      <c r="G158" s="239">
        <f>E158*F158</f>
        <v>0</v>
      </c>
      <c r="H158" s="240"/>
      <c r="I158" s="247"/>
      <c r="J158" s="247"/>
      <c r="K158" s="326"/>
      <c r="L158" s="187"/>
    </row>
    <row r="159" spans="1:10" s="330" customFormat="1" ht="12" customHeight="1">
      <c r="A159" s="278"/>
      <c r="B159" s="251" t="s">
        <v>264</v>
      </c>
      <c r="C159" s="236" t="s">
        <v>265</v>
      </c>
      <c r="D159" s="237"/>
      <c r="E159" s="279"/>
      <c r="F159" s="280"/>
      <c r="G159" s="239"/>
      <c r="H159" s="327"/>
      <c r="I159" s="328"/>
      <c r="J159" s="329"/>
    </row>
    <row r="160" spans="1:10" s="330" customFormat="1" ht="12" customHeight="1">
      <c r="A160" s="278"/>
      <c r="B160" s="251"/>
      <c r="C160" s="236" t="s">
        <v>266</v>
      </c>
      <c r="D160" s="237"/>
      <c r="E160" s="279"/>
      <c r="F160" s="280"/>
      <c r="G160" s="239"/>
      <c r="H160" s="327"/>
      <c r="I160" s="328"/>
      <c r="J160" s="329"/>
    </row>
    <row r="161" spans="1:10" s="330" customFormat="1" ht="12" customHeight="1">
      <c r="A161" s="278"/>
      <c r="B161" s="251"/>
      <c r="C161" s="236" t="s">
        <v>267</v>
      </c>
      <c r="D161" s="237" t="s">
        <v>116</v>
      </c>
      <c r="E161" s="279">
        <v>452</v>
      </c>
      <c r="F161" s="280"/>
      <c r="G161" s="239">
        <f>E161*F161</f>
        <v>0</v>
      </c>
      <c r="H161" s="327"/>
      <c r="I161" s="328"/>
      <c r="J161" s="329"/>
    </row>
    <row r="162" spans="1:10" s="330" customFormat="1" ht="12" customHeight="1">
      <c r="A162" s="278"/>
      <c r="B162" s="276" t="s">
        <v>268</v>
      </c>
      <c r="C162" s="236" t="s">
        <v>269</v>
      </c>
      <c r="D162" s="237"/>
      <c r="E162" s="242"/>
      <c r="F162" s="239"/>
      <c r="G162" s="239"/>
      <c r="H162" s="327"/>
      <c r="I162" s="328"/>
      <c r="J162" s="329"/>
    </row>
    <row r="163" spans="1:10" s="330" customFormat="1" ht="12" customHeight="1">
      <c r="A163" s="278"/>
      <c r="B163" s="276"/>
      <c r="C163" s="236" t="s">
        <v>270</v>
      </c>
      <c r="D163" s="237" t="s">
        <v>60</v>
      </c>
      <c r="E163" s="242">
        <v>2</v>
      </c>
      <c r="F163" s="239"/>
      <c r="G163" s="239">
        <f>E163*F163</f>
        <v>0</v>
      </c>
      <c r="H163" s="327"/>
      <c r="I163" s="328"/>
      <c r="J163" s="329"/>
    </row>
    <row r="164" spans="1:10" s="330" customFormat="1" ht="12" customHeight="1">
      <c r="A164" s="278"/>
      <c r="B164" s="251" t="s">
        <v>271</v>
      </c>
      <c r="C164" s="249" t="s">
        <v>272</v>
      </c>
      <c r="D164" s="237"/>
      <c r="E164" s="242"/>
      <c r="F164" s="239"/>
      <c r="G164" s="239"/>
      <c r="H164" s="327"/>
      <c r="I164" s="328"/>
      <c r="J164" s="329"/>
    </row>
    <row r="165" spans="1:10" s="330" customFormat="1" ht="12" customHeight="1">
      <c r="A165" s="278"/>
      <c r="B165" s="251"/>
      <c r="C165" s="249" t="s">
        <v>273</v>
      </c>
      <c r="D165" s="237" t="s">
        <v>60</v>
      </c>
      <c r="E165" s="242">
        <v>2</v>
      </c>
      <c r="F165" s="239"/>
      <c r="G165" s="239">
        <f>E165*F165</f>
        <v>0</v>
      </c>
      <c r="H165" s="327"/>
      <c r="I165" s="328"/>
      <c r="J165" s="329"/>
    </row>
    <row r="166" spans="1:8" ht="12" customHeight="1">
      <c r="A166" s="237"/>
      <c r="B166" s="237" t="s">
        <v>274</v>
      </c>
      <c r="C166" s="249" t="s">
        <v>275</v>
      </c>
      <c r="D166" s="237"/>
      <c r="E166" s="250"/>
      <c r="F166" s="239"/>
      <c r="G166" s="239"/>
      <c r="H166" s="240"/>
    </row>
    <row r="167" spans="1:8" ht="12" customHeight="1">
      <c r="A167" s="237"/>
      <c r="B167" s="237"/>
      <c r="C167" s="249" t="s">
        <v>276</v>
      </c>
      <c r="D167" s="237"/>
      <c r="E167" s="250"/>
      <c r="F167" s="239"/>
      <c r="G167" s="239"/>
      <c r="H167" s="240"/>
    </row>
    <row r="168" spans="1:8" ht="12" customHeight="1">
      <c r="A168" s="237"/>
      <c r="B168" s="237"/>
      <c r="C168" s="249" t="s">
        <v>277</v>
      </c>
      <c r="D168" s="237" t="s">
        <v>60</v>
      </c>
      <c r="E168" s="250">
        <v>28</v>
      </c>
      <c r="F168" s="239"/>
      <c r="G168" s="239">
        <f>E168*F168</f>
        <v>0</v>
      </c>
      <c r="H168" s="240"/>
    </row>
    <row r="169" spans="1:12" s="203" customFormat="1" ht="12" customHeight="1">
      <c r="A169" s="259"/>
      <c r="B169" s="260"/>
      <c r="C169" s="259" t="s">
        <v>42</v>
      </c>
      <c r="D169" s="261"/>
      <c r="E169" s="262"/>
      <c r="F169" s="263"/>
      <c r="G169" s="264">
        <f>SUM(G142:G168)</f>
        <v>0</v>
      </c>
      <c r="H169" s="258"/>
      <c r="I169" s="190"/>
      <c r="J169" s="190"/>
      <c r="K169" s="190"/>
      <c r="L169" s="194"/>
    </row>
    <row r="170" spans="1:8" ht="12" customHeight="1">
      <c r="A170" s="214"/>
      <c r="B170" s="318"/>
      <c r="C170" s="214"/>
      <c r="D170" s="331"/>
      <c r="E170" s="319"/>
      <c r="F170" s="243"/>
      <c r="G170" s="243"/>
      <c r="H170" s="243"/>
    </row>
    <row r="171" spans="1:8" ht="12" customHeight="1">
      <c r="A171" s="214"/>
      <c r="B171" s="199" t="s">
        <v>117</v>
      </c>
      <c r="C171" s="198" t="s">
        <v>118</v>
      </c>
      <c r="D171" s="318"/>
      <c r="E171" s="319"/>
      <c r="F171" s="243"/>
      <c r="G171" s="243"/>
      <c r="H171" s="243"/>
    </row>
    <row r="172" spans="1:8" ht="12" customHeight="1">
      <c r="A172" s="214"/>
      <c r="B172" s="318"/>
      <c r="C172" s="214"/>
      <c r="D172" s="318"/>
      <c r="E172" s="319"/>
      <c r="F172" s="243"/>
      <c r="G172" s="243"/>
      <c r="H172" s="243"/>
    </row>
    <row r="173" spans="1:11" ht="12" customHeight="1">
      <c r="A173" s="237" t="s">
        <v>61</v>
      </c>
      <c r="B173" s="237" t="s">
        <v>278</v>
      </c>
      <c r="C173" s="236" t="s">
        <v>279</v>
      </c>
      <c r="D173" s="237"/>
      <c r="E173" s="242"/>
      <c r="F173" s="239"/>
      <c r="G173" s="245"/>
      <c r="H173" s="246"/>
      <c r="I173" s="247"/>
      <c r="J173" s="247"/>
      <c r="K173" s="187"/>
    </row>
    <row r="174" spans="1:11" ht="12" customHeight="1">
      <c r="A174" s="236"/>
      <c r="B174" s="251"/>
      <c r="C174" s="236" t="s">
        <v>280</v>
      </c>
      <c r="D174" s="237"/>
      <c r="E174" s="242"/>
      <c r="F174" s="239"/>
      <c r="G174" s="245"/>
      <c r="H174" s="246"/>
      <c r="I174" s="247"/>
      <c r="J174" s="247"/>
      <c r="K174" s="187"/>
    </row>
    <row r="175" spans="1:11" ht="12" customHeight="1">
      <c r="A175" s="236"/>
      <c r="B175" s="251"/>
      <c r="C175" s="236" t="s">
        <v>281</v>
      </c>
      <c r="D175" s="237"/>
      <c r="E175" s="242"/>
      <c r="F175" s="239"/>
      <c r="G175" s="245"/>
      <c r="H175" s="246"/>
      <c r="I175" s="247"/>
      <c r="J175" s="247"/>
      <c r="K175" s="187"/>
    </row>
    <row r="176" spans="1:11" ht="12" customHeight="1">
      <c r="A176" s="236"/>
      <c r="B176" s="251"/>
      <c r="C176" s="236" t="s">
        <v>282</v>
      </c>
      <c r="D176" s="237"/>
      <c r="E176" s="242"/>
      <c r="F176" s="239"/>
      <c r="G176" s="245"/>
      <c r="H176" s="246"/>
      <c r="I176" s="247"/>
      <c r="J176" s="247"/>
      <c r="K176" s="187"/>
    </row>
    <row r="177" spans="1:11" ht="12" customHeight="1">
      <c r="A177" s="236"/>
      <c r="B177" s="251"/>
      <c r="C177" s="236" t="s">
        <v>283</v>
      </c>
      <c r="D177" s="237" t="s">
        <v>284</v>
      </c>
      <c r="E177" s="250">
        <v>80</v>
      </c>
      <c r="F177" s="239"/>
      <c r="G177" s="239">
        <f>E177*F177</f>
        <v>0</v>
      </c>
      <c r="H177" s="246"/>
      <c r="I177" s="247"/>
      <c r="J177" s="247"/>
      <c r="K177" s="187"/>
    </row>
    <row r="178" spans="1:11" ht="12" customHeight="1">
      <c r="A178" s="237" t="s">
        <v>61</v>
      </c>
      <c r="B178" s="251" t="s">
        <v>285</v>
      </c>
      <c r="C178" s="236" t="s">
        <v>286</v>
      </c>
      <c r="D178" s="237"/>
      <c r="E178" s="242"/>
      <c r="F178" s="239"/>
      <c r="G178" s="245"/>
      <c r="H178" s="246"/>
      <c r="I178" s="247"/>
      <c r="J178" s="247"/>
      <c r="K178" s="187"/>
    </row>
    <row r="179" spans="1:11" ht="12" customHeight="1">
      <c r="A179" s="236"/>
      <c r="B179" s="251"/>
      <c r="C179" s="236" t="s">
        <v>287</v>
      </c>
      <c r="D179" s="237"/>
      <c r="E179" s="242"/>
      <c r="F179" s="239"/>
      <c r="G179" s="245"/>
      <c r="H179" s="246"/>
      <c r="I179" s="247"/>
      <c r="J179" s="247"/>
      <c r="K179" s="187"/>
    </row>
    <row r="180" spans="1:11" ht="12" customHeight="1">
      <c r="A180" s="236"/>
      <c r="B180" s="251"/>
      <c r="C180" s="236" t="s">
        <v>288</v>
      </c>
      <c r="D180" s="237"/>
      <c r="E180" s="242"/>
      <c r="F180" s="239"/>
      <c r="G180" s="245"/>
      <c r="H180" s="246"/>
      <c r="I180" s="247"/>
      <c r="J180" s="247"/>
      <c r="K180" s="187"/>
    </row>
    <row r="181" spans="1:11" ht="12" customHeight="1">
      <c r="A181" s="236"/>
      <c r="B181" s="251"/>
      <c r="C181" s="236" t="s">
        <v>282</v>
      </c>
      <c r="D181" s="237"/>
      <c r="E181" s="242"/>
      <c r="F181" s="239"/>
      <c r="G181" s="245"/>
      <c r="H181" s="246"/>
      <c r="I181" s="247"/>
      <c r="J181" s="247"/>
      <c r="K181" s="187"/>
    </row>
    <row r="182" spans="1:11" ht="12" customHeight="1">
      <c r="A182" s="236"/>
      <c r="B182" s="251"/>
      <c r="C182" s="236" t="s">
        <v>289</v>
      </c>
      <c r="D182" s="237" t="s">
        <v>284</v>
      </c>
      <c r="E182" s="250">
        <v>40</v>
      </c>
      <c r="F182" s="239"/>
      <c r="G182" s="239">
        <f>E182*F182</f>
        <v>0</v>
      </c>
      <c r="H182" s="246"/>
      <c r="I182" s="247"/>
      <c r="J182" s="247"/>
      <c r="K182" s="187"/>
    </row>
    <row r="183" spans="1:8" ht="12" customHeight="1">
      <c r="A183" s="236"/>
      <c r="B183" s="237" t="s">
        <v>290</v>
      </c>
      <c r="C183" s="236" t="s">
        <v>291</v>
      </c>
      <c r="D183" s="237" t="s">
        <v>60</v>
      </c>
      <c r="E183" s="250">
        <v>1</v>
      </c>
      <c r="F183" s="239"/>
      <c r="G183" s="239">
        <f>E183*F183</f>
        <v>0</v>
      </c>
      <c r="H183" s="240"/>
    </row>
    <row r="184" spans="1:8" ht="12" customHeight="1">
      <c r="A184" s="236"/>
      <c r="B184" s="237" t="s">
        <v>292</v>
      </c>
      <c r="C184" s="236" t="s">
        <v>293</v>
      </c>
      <c r="D184" s="237" t="s">
        <v>60</v>
      </c>
      <c r="E184" s="250">
        <v>1</v>
      </c>
      <c r="F184" s="239"/>
      <c r="G184" s="239">
        <f>E184*F184</f>
        <v>0</v>
      </c>
      <c r="H184" s="240"/>
    </row>
    <row r="185" spans="1:12" ht="12" customHeight="1">
      <c r="A185" s="259"/>
      <c r="B185" s="260"/>
      <c r="C185" s="259" t="s">
        <v>132</v>
      </c>
      <c r="D185" s="261"/>
      <c r="E185" s="262"/>
      <c r="F185" s="263"/>
      <c r="G185" s="264">
        <f>SUM(G173:G184)</f>
        <v>0</v>
      </c>
      <c r="H185" s="265"/>
      <c r="L185" s="190"/>
    </row>
    <row r="186" spans="1:8" ht="12" customHeight="1">
      <c r="A186" s="214"/>
      <c r="B186" s="318"/>
      <c r="C186" s="214"/>
      <c r="D186" s="318"/>
      <c r="E186" s="319"/>
      <c r="F186" s="243"/>
      <c r="G186" s="243"/>
      <c r="H186" s="243"/>
    </row>
    <row r="187" spans="1:8" ht="12" customHeight="1">
      <c r="A187" s="214"/>
      <c r="B187" s="199" t="s">
        <v>133</v>
      </c>
      <c r="C187" s="198" t="s">
        <v>3</v>
      </c>
      <c r="D187" s="318"/>
      <c r="E187" s="319"/>
      <c r="F187" s="243"/>
      <c r="G187" s="243"/>
      <c r="H187" s="243"/>
    </row>
    <row r="188" spans="1:8" ht="12" customHeight="1">
      <c r="A188" s="214"/>
      <c r="B188" s="318"/>
      <c r="C188" s="214"/>
      <c r="D188" s="318"/>
      <c r="E188" s="319"/>
      <c r="F188" s="243"/>
      <c r="G188" s="243"/>
      <c r="H188" s="243"/>
    </row>
    <row r="189" spans="1:8" ht="12" customHeight="1">
      <c r="A189" s="237"/>
      <c r="B189" s="237" t="s">
        <v>91</v>
      </c>
      <c r="C189" s="236" t="s">
        <v>134</v>
      </c>
      <c r="D189" s="237" t="s">
        <v>120</v>
      </c>
      <c r="E189" s="250">
        <v>1</v>
      </c>
      <c r="F189" s="239">
        <f>(G55+G93+G128+G132+G138+G169+G185)*0.22</f>
        <v>0</v>
      </c>
      <c r="G189" s="239">
        <f>E189*F189</f>
        <v>0</v>
      </c>
      <c r="H189" s="240"/>
    </row>
    <row r="190" spans="1:10" ht="12" customHeight="1">
      <c r="A190" s="259"/>
      <c r="B190" s="260"/>
      <c r="C190" s="259" t="s">
        <v>42</v>
      </c>
      <c r="D190" s="261"/>
      <c r="E190" s="294"/>
      <c r="F190" s="263"/>
      <c r="G190" s="264">
        <f>SUM(G189:G189)</f>
        <v>0</v>
      </c>
      <c r="H190" s="265"/>
      <c r="I190" s="187"/>
      <c r="J190" s="187"/>
    </row>
    <row r="191" spans="1:8" ht="12.75">
      <c r="A191" s="209"/>
      <c r="B191" s="266"/>
      <c r="C191" s="209"/>
      <c r="D191" s="267"/>
      <c r="E191" s="295"/>
      <c r="F191" s="269"/>
      <c r="G191" s="270"/>
      <c r="H191" s="270"/>
    </row>
    <row r="192" spans="1:8" ht="12" customHeight="1">
      <c r="A192" s="209"/>
      <c r="B192" s="266"/>
      <c r="C192" s="209"/>
      <c r="D192" s="267"/>
      <c r="E192" s="295"/>
      <c r="F192" s="269"/>
      <c r="G192" s="270"/>
      <c r="H192" s="270"/>
    </row>
    <row r="193" spans="1:8" ht="12" customHeight="1">
      <c r="A193" s="209"/>
      <c r="B193" s="266"/>
      <c r="C193" s="209"/>
      <c r="D193" s="267"/>
      <c r="E193" s="295"/>
      <c r="F193" s="269"/>
      <c r="G193" s="270"/>
      <c r="H193" s="270"/>
    </row>
    <row r="194" spans="1:11" ht="12.75">
      <c r="A194" s="215" t="s">
        <v>135</v>
      </c>
      <c r="B194" s="216"/>
      <c r="C194" s="298" t="s">
        <v>136</v>
      </c>
      <c r="D194" s="267"/>
      <c r="E194" s="295"/>
      <c r="F194" s="269"/>
      <c r="G194" s="298"/>
      <c r="H194" s="258"/>
      <c r="I194" s="187"/>
      <c r="J194" s="187"/>
      <c r="K194" s="187"/>
    </row>
    <row r="195" spans="1:11" ht="12.75">
      <c r="A195" s="214"/>
      <c r="B195" s="318"/>
      <c r="C195" s="187" t="s">
        <v>137</v>
      </c>
      <c r="D195" s="267"/>
      <c r="E195" s="295"/>
      <c r="F195" s="269"/>
      <c r="G195" s="187"/>
      <c r="H195" s="258"/>
      <c r="I195" s="187"/>
      <c r="J195" s="187"/>
      <c r="K195" s="187"/>
    </row>
    <row r="196" spans="1:11" ht="12.75">
      <c r="A196" s="214"/>
      <c r="B196" s="318"/>
      <c r="C196" s="215" t="s">
        <v>138</v>
      </c>
      <c r="D196" s="267"/>
      <c r="E196" s="295"/>
      <c r="F196" s="269"/>
      <c r="G196" s="305"/>
      <c r="H196" s="258"/>
      <c r="I196" s="187"/>
      <c r="J196" s="187"/>
      <c r="K196" s="187"/>
    </row>
    <row r="197" spans="1:11" ht="12.75">
      <c r="A197" s="214"/>
      <c r="B197" s="318"/>
      <c r="C197" s="215" t="s">
        <v>139</v>
      </c>
      <c r="D197" s="267"/>
      <c r="E197" s="295"/>
      <c r="F197" s="269"/>
      <c r="G197" s="305"/>
      <c r="H197" s="258"/>
      <c r="I197" s="187"/>
      <c r="J197" s="187"/>
      <c r="K197" s="187"/>
    </row>
    <row r="198" spans="1:11" ht="12.75">
      <c r="A198" s="214"/>
      <c r="B198" s="318"/>
      <c r="C198" s="215" t="s">
        <v>140</v>
      </c>
      <c r="D198" s="267"/>
      <c r="E198" s="295"/>
      <c r="F198" s="269"/>
      <c r="G198" s="305"/>
      <c r="H198" s="258"/>
      <c r="I198" s="187"/>
      <c r="J198" s="187"/>
      <c r="K198" s="187"/>
    </row>
    <row r="199" spans="1:11" ht="12.75">
      <c r="A199" s="214"/>
      <c r="B199" s="318"/>
      <c r="C199" s="215" t="s">
        <v>141</v>
      </c>
      <c r="D199" s="267"/>
      <c r="E199" s="295"/>
      <c r="F199" s="269"/>
      <c r="G199" s="305"/>
      <c r="H199" s="258"/>
      <c r="I199" s="187"/>
      <c r="J199" s="187"/>
      <c r="K199" s="187"/>
    </row>
    <row r="200" spans="1:11" ht="11.25">
      <c r="A200" s="214"/>
      <c r="B200" s="318"/>
      <c r="C200" s="214" t="s">
        <v>142</v>
      </c>
      <c r="D200" s="318"/>
      <c r="E200" s="305"/>
      <c r="F200" s="305"/>
      <c r="G200" s="305"/>
      <c r="H200" s="258"/>
      <c r="I200" s="187"/>
      <c r="J200" s="187"/>
      <c r="K200" s="187"/>
    </row>
    <row r="201" spans="1:11" ht="11.25">
      <c r="A201" s="214"/>
      <c r="B201" s="318"/>
      <c r="C201" s="214" t="s">
        <v>143</v>
      </c>
      <c r="D201" s="318"/>
      <c r="E201" s="305"/>
      <c r="F201" s="305"/>
      <c r="G201" s="305"/>
      <c r="H201" s="258"/>
      <c r="I201" s="187"/>
      <c r="J201" s="187"/>
      <c r="K201" s="187"/>
    </row>
    <row r="202" spans="1:14" ht="12" customHeight="1">
      <c r="A202" s="214"/>
      <c r="B202" s="318"/>
      <c r="C202" s="215" t="s">
        <v>144</v>
      </c>
      <c r="D202" s="267"/>
      <c r="E202" s="295"/>
      <c r="F202" s="269"/>
      <c r="G202" s="305"/>
      <c r="H202" s="258"/>
      <c r="I202" s="187"/>
      <c r="J202" s="187"/>
      <c r="K202" s="187"/>
      <c r="N202" s="295"/>
    </row>
    <row r="203" spans="1:14" ht="12" customHeight="1">
      <c r="A203" s="214"/>
      <c r="B203" s="318"/>
      <c r="C203" s="215" t="s">
        <v>145</v>
      </c>
      <c r="D203" s="267"/>
      <c r="E203" s="295"/>
      <c r="F203" s="269"/>
      <c r="G203" s="305"/>
      <c r="H203" s="258"/>
      <c r="I203" s="187"/>
      <c r="J203" s="187"/>
      <c r="K203" s="187"/>
      <c r="N203" s="295"/>
    </row>
    <row r="204" spans="1:8" ht="12" customHeight="1">
      <c r="A204" s="215"/>
      <c r="B204" s="216"/>
      <c r="C204" s="214"/>
      <c r="D204" s="318"/>
      <c r="E204" s="305"/>
      <c r="F204" s="305"/>
      <c r="G204" s="305"/>
      <c r="H204" s="305"/>
    </row>
    <row r="205" spans="1:8" ht="12" customHeight="1">
      <c r="A205" s="214"/>
      <c r="B205" s="318"/>
      <c r="C205" s="214"/>
      <c r="D205" s="318"/>
      <c r="E205" s="305"/>
      <c r="F205" s="305"/>
      <c r="G205" s="305"/>
      <c r="H205" s="305"/>
    </row>
    <row r="206" spans="1:14" s="190" customFormat="1" ht="11.25">
      <c r="A206" s="214"/>
      <c r="B206" s="318"/>
      <c r="C206" s="214"/>
      <c r="D206" s="318"/>
      <c r="E206" s="305"/>
      <c r="F206" s="305"/>
      <c r="G206" s="305"/>
      <c r="H206" s="305"/>
      <c r="L206" s="187"/>
      <c r="M206" s="187"/>
      <c r="N206" s="187"/>
    </row>
    <row r="207" spans="1:14" s="190" customFormat="1" ht="11.25">
      <c r="A207" s="214"/>
      <c r="B207" s="318"/>
      <c r="C207" s="214"/>
      <c r="D207" s="318"/>
      <c r="E207" s="305"/>
      <c r="F207" s="305"/>
      <c r="G207" s="305"/>
      <c r="H207" s="305"/>
      <c r="L207" s="187"/>
      <c r="M207" s="187"/>
      <c r="N207" s="187"/>
    </row>
    <row r="208" spans="1:14" s="190" customFormat="1" ht="11.25">
      <c r="A208" s="214"/>
      <c r="B208" s="318"/>
      <c r="C208" s="214"/>
      <c r="D208" s="318"/>
      <c r="E208" s="305"/>
      <c r="F208" s="305"/>
      <c r="G208" s="305"/>
      <c r="H208" s="305"/>
      <c r="L208" s="187"/>
      <c r="M208" s="187"/>
      <c r="N208" s="187"/>
    </row>
  </sheetData>
  <sheetProtection/>
  <mergeCells count="2">
    <mergeCell ref="B2:I2"/>
    <mergeCell ref="B3:I3"/>
  </mergeCells>
  <printOptions horizontalCentered="1"/>
  <pageMargins left="0.1968503937007874" right="0.3937007874015748" top="0.984251968503937" bottom="0.984251968503937" header="0.3937007874015748" footer="0.5905511811023623"/>
  <pageSetup firstPageNumber="16"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4" manualBreakCount="4">
    <brk id="28" max="6" man="1"/>
    <brk id="79" max="6" man="1"/>
    <brk id="133" max="6" man="1"/>
    <brk id="186" max="6" man="1"/>
  </rowBreaks>
</worksheet>
</file>

<file path=xl/worksheets/sheet6.xml><?xml version="1.0" encoding="utf-8"?>
<worksheet xmlns="http://schemas.openxmlformats.org/spreadsheetml/2006/main" xmlns:r="http://schemas.openxmlformats.org/officeDocument/2006/relationships">
  <sheetPr>
    <tabColor rgb="FFFFC000"/>
  </sheetPr>
  <dimension ref="A2:N153"/>
  <sheetViews>
    <sheetView showGridLines="0" view="pageBreakPreview" zoomScale="115" zoomScaleNormal="115" zoomScaleSheetLayoutView="115" zoomScalePageLayoutView="0" workbookViewId="0" topLeftCell="A55">
      <selection activeCell="J33" sqref="J33"/>
    </sheetView>
  </sheetViews>
  <sheetFormatPr defaultColWidth="8.75390625" defaultRowHeight="15.75"/>
  <cols>
    <col min="1" max="1" width="2.25390625" style="71" customWidth="1"/>
    <col min="2" max="2" width="6.00390625" style="72" customWidth="1"/>
    <col min="3" max="3" width="33.625" style="71" customWidth="1"/>
    <col min="4" max="4" width="4.50390625" style="72" customWidth="1"/>
    <col min="5" max="5" width="8.25390625" style="152" customWidth="1"/>
    <col min="6" max="6" width="11.25390625" style="73" customWidth="1"/>
    <col min="7" max="8" width="13.50390625" style="73" customWidth="1"/>
    <col min="9" max="11" width="8.625" style="74" customWidth="1"/>
    <col min="12" max="12" width="9.00390625" style="71" customWidth="1"/>
    <col min="13" max="16384" width="8.75390625" style="71" customWidth="1"/>
  </cols>
  <sheetData>
    <row r="1" ht="15.75" customHeight="1"/>
    <row r="2" spans="2:9" ht="15.75" customHeight="1">
      <c r="B2" s="759" t="s">
        <v>31</v>
      </c>
      <c r="C2" s="759"/>
      <c r="D2" s="759"/>
      <c r="E2" s="759"/>
      <c r="F2" s="759"/>
      <c r="G2" s="759"/>
      <c r="H2" s="759"/>
      <c r="I2" s="759"/>
    </row>
    <row r="3" spans="2:9" ht="15.75" customHeight="1">
      <c r="B3" s="759" t="s">
        <v>32</v>
      </c>
      <c r="C3" s="759"/>
      <c r="D3" s="759"/>
      <c r="E3" s="759"/>
      <c r="F3" s="759"/>
      <c r="G3" s="759"/>
      <c r="H3" s="759"/>
      <c r="I3" s="759"/>
    </row>
    <row r="4" spans="2:9" ht="15.75" customHeight="1">
      <c r="B4" s="452" t="s">
        <v>360</v>
      </c>
      <c r="C4" s="75"/>
      <c r="D4" s="75"/>
      <c r="E4" s="361"/>
      <c r="F4" s="75"/>
      <c r="G4" s="75"/>
      <c r="H4" s="75"/>
      <c r="I4" s="75"/>
    </row>
    <row r="5" spans="1:12" s="81" customFormat="1" ht="15.75" customHeight="1">
      <c r="A5" s="76"/>
      <c r="B5" s="76" t="s">
        <v>33</v>
      </c>
      <c r="C5" s="77"/>
      <c r="D5" s="78"/>
      <c r="E5" s="362"/>
      <c r="F5" s="78"/>
      <c r="G5" s="76"/>
      <c r="H5" s="76"/>
      <c r="I5" s="79"/>
      <c r="J5" s="80"/>
      <c r="L5" s="76"/>
    </row>
    <row r="6" spans="1:12" s="81" customFormat="1" ht="15.75" customHeight="1">
      <c r="A6" s="76"/>
      <c r="B6" s="76"/>
      <c r="C6" s="77"/>
      <c r="D6" s="78"/>
      <c r="E6" s="362"/>
      <c r="F6" s="78"/>
      <c r="G6" s="76"/>
      <c r="H6" s="76"/>
      <c r="I6" s="79"/>
      <c r="J6" s="80"/>
      <c r="L6" s="76"/>
    </row>
    <row r="7" spans="1:12" s="81" customFormat="1" ht="15.75" customHeight="1">
      <c r="A7" s="76"/>
      <c r="B7" s="82" t="s">
        <v>34</v>
      </c>
      <c r="C7" s="77"/>
      <c r="D7" s="78"/>
      <c r="E7" s="362"/>
      <c r="F7" s="78"/>
      <c r="G7" s="76"/>
      <c r="H7" s="76"/>
      <c r="I7" s="79"/>
      <c r="J7" s="80"/>
      <c r="L7" s="76"/>
    </row>
    <row r="8" spans="1:12" s="81" customFormat="1" ht="15.75" customHeight="1">
      <c r="A8" s="76"/>
      <c r="B8" s="76"/>
      <c r="C8" s="77"/>
      <c r="D8" s="78"/>
      <c r="E8" s="362"/>
      <c r="F8" s="78"/>
      <c r="G8" s="76"/>
      <c r="H8" s="76"/>
      <c r="I8" s="79"/>
      <c r="J8" s="80"/>
      <c r="L8" s="76"/>
    </row>
    <row r="9" spans="1:12" s="89" customFormat="1" ht="15.75" customHeight="1">
      <c r="A9" s="83"/>
      <c r="B9" s="83" t="s">
        <v>35</v>
      </c>
      <c r="C9" s="84"/>
      <c r="D9" s="85"/>
      <c r="E9" s="87"/>
      <c r="F9" s="85"/>
      <c r="G9" s="86">
        <f>G44</f>
        <v>0</v>
      </c>
      <c r="H9" s="87"/>
      <c r="I9" s="79"/>
      <c r="J9" s="88"/>
      <c r="L9" s="85"/>
    </row>
    <row r="10" spans="1:12" s="89" customFormat="1" ht="15.75" customHeight="1">
      <c r="A10" s="83"/>
      <c r="B10" s="83" t="s">
        <v>36</v>
      </c>
      <c r="C10" s="84"/>
      <c r="D10" s="85"/>
      <c r="E10" s="87"/>
      <c r="F10" s="85"/>
      <c r="G10" s="86">
        <f>G73</f>
        <v>0</v>
      </c>
      <c r="H10" s="87"/>
      <c r="I10" s="79"/>
      <c r="J10" s="88"/>
      <c r="L10" s="85"/>
    </row>
    <row r="11" spans="1:12" s="89" customFormat="1" ht="15.75" customHeight="1">
      <c r="A11" s="83"/>
      <c r="B11" s="83" t="s">
        <v>37</v>
      </c>
      <c r="C11" s="84"/>
      <c r="D11" s="85"/>
      <c r="E11" s="87"/>
      <c r="F11" s="85"/>
      <c r="G11" s="86">
        <f>G88</f>
        <v>0</v>
      </c>
      <c r="H11" s="87"/>
      <c r="I11" s="79"/>
      <c r="J11" s="88"/>
      <c r="L11" s="85"/>
    </row>
    <row r="12" spans="1:12" s="89" customFormat="1" ht="15.75" customHeight="1">
      <c r="A12" s="83"/>
      <c r="B12" s="83" t="s">
        <v>39</v>
      </c>
      <c r="C12" s="84"/>
      <c r="D12" s="85"/>
      <c r="E12" s="87"/>
      <c r="F12" s="85"/>
      <c r="G12" s="86">
        <f>G101</f>
        <v>0</v>
      </c>
      <c r="H12" s="87"/>
      <c r="I12" s="79"/>
      <c r="J12" s="88"/>
      <c r="L12" s="85"/>
    </row>
    <row r="13" spans="1:12" s="89" customFormat="1" ht="15.75" customHeight="1">
      <c r="A13" s="83"/>
      <c r="B13" s="83" t="s">
        <v>40</v>
      </c>
      <c r="C13" s="84"/>
      <c r="D13" s="85"/>
      <c r="E13" s="87"/>
      <c r="F13" s="85"/>
      <c r="G13" s="86">
        <f>G110</f>
        <v>0</v>
      </c>
      <c r="H13" s="87"/>
      <c r="I13" s="79"/>
      <c r="J13" s="88"/>
      <c r="L13" s="85"/>
    </row>
    <row r="14" spans="1:12" s="89" customFormat="1" ht="15.75" customHeight="1">
      <c r="A14" s="83"/>
      <c r="B14" s="83" t="s">
        <v>41</v>
      </c>
      <c r="C14" s="84"/>
      <c r="D14" s="85"/>
      <c r="E14" s="87"/>
      <c r="F14" s="85"/>
      <c r="G14" s="86">
        <f>G132</f>
        <v>0</v>
      </c>
      <c r="H14" s="87"/>
      <c r="I14" s="79"/>
      <c r="J14" s="88"/>
      <c r="L14" s="85"/>
    </row>
    <row r="15" spans="1:12" s="89" customFormat="1" ht="15.75" customHeight="1">
      <c r="A15" s="83"/>
      <c r="B15" s="90"/>
      <c r="C15" s="91"/>
      <c r="D15" s="91"/>
      <c r="E15" s="363"/>
      <c r="F15" s="91"/>
      <c r="G15" s="92"/>
      <c r="H15" s="85"/>
      <c r="I15" s="79"/>
      <c r="J15" s="88"/>
      <c r="L15" s="85"/>
    </row>
    <row r="16" spans="1:12" s="89" customFormat="1" ht="15.75" customHeight="1" thickBot="1">
      <c r="A16" s="83"/>
      <c r="B16" s="83" t="s">
        <v>42</v>
      </c>
      <c r="C16" s="84"/>
      <c r="D16" s="85"/>
      <c r="E16" s="87"/>
      <c r="F16" s="85"/>
      <c r="G16" s="93">
        <f>SUM(G9:G15)</f>
        <v>0</v>
      </c>
      <c r="H16" s="87"/>
      <c r="I16" s="79"/>
      <c r="J16" s="88"/>
      <c r="L16" s="85"/>
    </row>
    <row r="17" spans="1:12" s="89" customFormat="1" ht="15.75" customHeight="1" thickTop="1">
      <c r="A17" s="83"/>
      <c r="B17" s="83"/>
      <c r="C17" s="84"/>
      <c r="D17" s="85"/>
      <c r="E17" s="87"/>
      <c r="F17" s="85"/>
      <c r="G17" s="87"/>
      <c r="H17" s="87"/>
      <c r="I17" s="79"/>
      <c r="J17" s="88"/>
      <c r="L17" s="85"/>
    </row>
    <row r="18" spans="1:12" s="89" customFormat="1" ht="15.75" customHeight="1">
      <c r="A18" s="83"/>
      <c r="B18" s="83" t="s">
        <v>43</v>
      </c>
      <c r="C18" s="84"/>
      <c r="D18" s="85"/>
      <c r="E18" s="87"/>
      <c r="F18" s="85"/>
      <c r="G18" s="86">
        <f>G137</f>
        <v>0</v>
      </c>
      <c r="H18" s="87"/>
      <c r="I18" s="79"/>
      <c r="J18" s="88"/>
      <c r="L18" s="85"/>
    </row>
    <row r="19" spans="1:12" s="89" customFormat="1" ht="15.75" customHeight="1">
      <c r="A19" s="83"/>
      <c r="B19" s="90"/>
      <c r="C19" s="91"/>
      <c r="D19" s="91"/>
      <c r="E19" s="363"/>
      <c r="F19" s="91"/>
      <c r="G19" s="92"/>
      <c r="H19" s="85"/>
      <c r="I19" s="79"/>
      <c r="J19" s="88"/>
      <c r="L19" s="85"/>
    </row>
    <row r="20" spans="1:12" s="89" customFormat="1" ht="15.75" customHeight="1" thickBot="1">
      <c r="A20" s="83"/>
      <c r="B20" s="83" t="s">
        <v>44</v>
      </c>
      <c r="C20" s="84"/>
      <c r="D20" s="85"/>
      <c r="E20" s="87"/>
      <c r="F20" s="85"/>
      <c r="G20" s="93">
        <f>SUM(G16:G19)</f>
        <v>0</v>
      </c>
      <c r="H20" s="87"/>
      <c r="I20" s="79"/>
      <c r="J20" s="88"/>
      <c r="L20" s="85"/>
    </row>
    <row r="21" spans="1:12" s="89" customFormat="1" ht="15.75" customHeight="1" thickTop="1">
      <c r="A21" s="83"/>
      <c r="B21" s="83"/>
      <c r="C21" s="84"/>
      <c r="D21" s="85"/>
      <c r="E21" s="87"/>
      <c r="F21" s="85"/>
      <c r="G21" s="87"/>
      <c r="H21" s="87"/>
      <c r="I21" s="79"/>
      <c r="J21" s="88"/>
      <c r="L21" s="85"/>
    </row>
    <row r="22" spans="1:12" s="89" customFormat="1" ht="15.75" customHeight="1">
      <c r="A22" s="83"/>
      <c r="B22" s="83"/>
      <c r="C22" s="84"/>
      <c r="D22" s="85"/>
      <c r="E22" s="87"/>
      <c r="F22" s="85"/>
      <c r="G22" s="87"/>
      <c r="H22" s="87"/>
      <c r="I22" s="79"/>
      <c r="J22" s="88"/>
      <c r="L22" s="85"/>
    </row>
    <row r="23" spans="1:12" s="89" customFormat="1" ht="15.75" customHeight="1">
      <c r="A23" s="83"/>
      <c r="B23" s="83"/>
      <c r="C23" s="84"/>
      <c r="D23" s="85"/>
      <c r="E23" s="87"/>
      <c r="F23" s="85"/>
      <c r="G23" s="87"/>
      <c r="H23" s="87"/>
      <c r="I23" s="79"/>
      <c r="J23" s="88"/>
      <c r="L23" s="85"/>
    </row>
    <row r="24" spans="1:12" s="89" customFormat="1" ht="15.75" customHeight="1">
      <c r="A24" s="83"/>
      <c r="B24" s="83"/>
      <c r="C24" s="84"/>
      <c r="D24" s="85"/>
      <c r="E24" s="87"/>
      <c r="F24" s="85"/>
      <c r="G24" s="87"/>
      <c r="H24" s="87"/>
      <c r="I24" s="79"/>
      <c r="J24" s="88"/>
      <c r="L24" s="85"/>
    </row>
    <row r="25" spans="1:12" s="96" customFormat="1" ht="15.75" customHeight="1">
      <c r="A25" s="94"/>
      <c r="B25" s="83" t="s">
        <v>45</v>
      </c>
      <c r="C25" s="95"/>
      <c r="E25" s="364"/>
      <c r="F25" s="97"/>
      <c r="G25" s="97"/>
      <c r="H25" s="97"/>
      <c r="I25" s="98"/>
      <c r="J25" s="94"/>
      <c r="K25" s="94"/>
      <c r="L25" s="94"/>
    </row>
    <row r="26" spans="1:12" s="103" customFormat="1" ht="15.75" customHeight="1">
      <c r="A26" s="99"/>
      <c r="B26" s="99"/>
      <c r="C26" s="100"/>
      <c r="D26" s="101"/>
      <c r="E26" s="102"/>
      <c r="F26" s="101"/>
      <c r="G26" s="102"/>
      <c r="H26" s="102"/>
      <c r="I26" s="79"/>
      <c r="J26" s="79"/>
      <c r="L26" s="101"/>
    </row>
    <row r="27" spans="1:12" s="110" customFormat="1" ht="15.75" customHeight="1">
      <c r="A27" s="104"/>
      <c r="B27" s="104"/>
      <c r="C27" s="104"/>
      <c r="D27" s="105"/>
      <c r="E27" s="109"/>
      <c r="F27" s="106"/>
      <c r="G27" s="106"/>
      <c r="H27" s="106"/>
      <c r="I27" s="107"/>
      <c r="J27" s="108"/>
      <c r="K27" s="109"/>
      <c r="L27" s="106"/>
    </row>
    <row r="28" spans="1:11" s="116" customFormat="1" ht="12" customHeight="1">
      <c r="A28" s="111" t="s">
        <v>46</v>
      </c>
      <c r="B28" s="111" t="s">
        <v>47</v>
      </c>
      <c r="C28" s="111" t="s">
        <v>48</v>
      </c>
      <c r="D28" s="111" t="s">
        <v>49</v>
      </c>
      <c r="E28" s="365" t="s">
        <v>50</v>
      </c>
      <c r="F28" s="112" t="s">
        <v>51</v>
      </c>
      <c r="G28" s="112" t="s">
        <v>52</v>
      </c>
      <c r="H28" s="113"/>
      <c r="I28" s="114"/>
      <c r="J28" s="115"/>
      <c r="K28" s="115"/>
    </row>
    <row r="29" spans="1:11" s="116" customFormat="1" ht="12" customHeight="1">
      <c r="A29" s="117"/>
      <c r="B29" s="117"/>
      <c r="C29" s="117"/>
      <c r="D29" s="117"/>
      <c r="E29" s="366"/>
      <c r="F29" s="113"/>
      <c r="G29" s="113"/>
      <c r="H29" s="113"/>
      <c r="I29" s="118"/>
      <c r="J29" s="115"/>
      <c r="K29" s="115"/>
    </row>
    <row r="30" spans="1:12" s="89" customFormat="1" ht="12" customHeight="1">
      <c r="A30" s="83"/>
      <c r="B30" s="84" t="s">
        <v>53</v>
      </c>
      <c r="C30" s="83" t="s">
        <v>54</v>
      </c>
      <c r="D30" s="84"/>
      <c r="E30" s="142"/>
      <c r="F30" s="119"/>
      <c r="G30" s="119"/>
      <c r="H30" s="119"/>
      <c r="I30" s="74"/>
      <c r="J30" s="74"/>
      <c r="K30" s="74"/>
      <c r="L30" s="79"/>
    </row>
    <row r="31" spans="1:12" s="89" customFormat="1" ht="12" customHeight="1">
      <c r="A31" s="83"/>
      <c r="B31" s="84"/>
      <c r="C31" s="83"/>
      <c r="D31" s="84"/>
      <c r="E31" s="142"/>
      <c r="F31" s="119"/>
      <c r="G31" s="119"/>
      <c r="H31" s="119"/>
      <c r="I31" s="74"/>
      <c r="J31" s="74"/>
      <c r="K31" s="74"/>
      <c r="L31" s="79"/>
    </row>
    <row r="32" spans="1:12" s="89" customFormat="1" ht="12" customHeight="1">
      <c r="A32" s="120" t="s">
        <v>305</v>
      </c>
      <c r="B32" s="121" t="s">
        <v>55</v>
      </c>
      <c r="C32" s="120" t="s">
        <v>56</v>
      </c>
      <c r="D32" s="121" t="s">
        <v>57</v>
      </c>
      <c r="E32" s="122">
        <v>0.25</v>
      </c>
      <c r="F32" s="122"/>
      <c r="G32" s="122">
        <f>E32*F32</f>
        <v>0</v>
      </c>
      <c r="H32" s="123"/>
      <c r="J32" s="74"/>
      <c r="K32" s="74"/>
      <c r="L32" s="124"/>
    </row>
    <row r="33" spans="1:12" s="89" customFormat="1" ht="12" customHeight="1">
      <c r="A33" s="120" t="s">
        <v>306</v>
      </c>
      <c r="B33" s="121" t="s">
        <v>58</v>
      </c>
      <c r="C33" s="120" t="s">
        <v>59</v>
      </c>
      <c r="D33" s="121" t="s">
        <v>60</v>
      </c>
      <c r="E33" s="122">
        <f>11+8</f>
        <v>19</v>
      </c>
      <c r="F33" s="122"/>
      <c r="G33" s="122">
        <f>E33*F33</f>
        <v>0</v>
      </c>
      <c r="H33" s="123"/>
      <c r="I33" s="74"/>
      <c r="J33" s="74"/>
      <c r="K33" s="74"/>
      <c r="L33" s="126"/>
    </row>
    <row r="34" spans="1:12" s="89" customFormat="1" ht="12" customHeight="1">
      <c r="A34" s="121" t="s">
        <v>295</v>
      </c>
      <c r="B34" s="121" t="s">
        <v>62</v>
      </c>
      <c r="C34" s="127" t="s">
        <v>63</v>
      </c>
      <c r="D34" s="121"/>
      <c r="E34" s="122"/>
      <c r="F34" s="122"/>
      <c r="G34" s="128"/>
      <c r="H34" s="129"/>
      <c r="I34" s="130"/>
      <c r="J34" s="130"/>
      <c r="K34" s="130"/>
      <c r="L34" s="131"/>
    </row>
    <row r="35" spans="1:12" s="89" customFormat="1" ht="12" customHeight="1">
      <c r="A35" s="120"/>
      <c r="B35" s="121"/>
      <c r="C35" s="71" t="s">
        <v>64</v>
      </c>
      <c r="D35" s="121" t="s">
        <v>57</v>
      </c>
      <c r="E35" s="122">
        <v>0.25</v>
      </c>
      <c r="F35" s="122"/>
      <c r="G35" s="122">
        <f>E35*F35</f>
        <v>0</v>
      </c>
      <c r="H35" s="123"/>
      <c r="I35" s="130"/>
      <c r="J35" s="130"/>
      <c r="K35" s="130"/>
      <c r="L35" s="131"/>
    </row>
    <row r="36" spans="1:12" s="89" customFormat="1" ht="12" customHeight="1">
      <c r="A36" s="120" t="s">
        <v>299</v>
      </c>
      <c r="B36" s="121" t="s">
        <v>65</v>
      </c>
      <c r="C36" s="132" t="s">
        <v>66</v>
      </c>
      <c r="D36" s="121"/>
      <c r="E36" s="122"/>
      <c r="F36" s="122"/>
      <c r="G36" s="122"/>
      <c r="H36" s="123"/>
      <c r="I36" s="130"/>
      <c r="J36" s="130"/>
      <c r="K36" s="130"/>
      <c r="L36" s="131"/>
    </row>
    <row r="37" spans="1:12" s="89" customFormat="1" ht="12" customHeight="1">
      <c r="A37" s="120"/>
      <c r="B37" s="121"/>
      <c r="C37" s="120" t="s">
        <v>67</v>
      </c>
      <c r="D37" s="121" t="s">
        <v>68</v>
      </c>
      <c r="E37" s="122">
        <v>400</v>
      </c>
      <c r="F37" s="122"/>
      <c r="G37" s="122">
        <f>E37*F37</f>
        <v>0</v>
      </c>
      <c r="H37" s="123"/>
      <c r="I37" s="130"/>
      <c r="J37" s="130"/>
      <c r="K37" s="130"/>
      <c r="L37" s="131"/>
    </row>
    <row r="38" spans="1:12" s="89" customFormat="1" ht="12" customHeight="1">
      <c r="A38" s="332" t="s">
        <v>302</v>
      </c>
      <c r="B38" s="333" t="s">
        <v>296</v>
      </c>
      <c r="C38" s="334" t="s">
        <v>297</v>
      </c>
      <c r="D38" s="335"/>
      <c r="E38" s="336"/>
      <c r="F38" s="336"/>
      <c r="G38" s="337"/>
      <c r="H38" s="123"/>
      <c r="I38" s="130"/>
      <c r="J38" s="130"/>
      <c r="K38" s="130"/>
      <c r="L38" s="131"/>
    </row>
    <row r="39" spans="1:12" s="89" customFormat="1" ht="12" customHeight="1">
      <c r="A39" s="332"/>
      <c r="B39" s="333"/>
      <c r="C39" s="338" t="s">
        <v>298</v>
      </c>
      <c r="D39" s="335" t="s">
        <v>68</v>
      </c>
      <c r="E39" s="336">
        <f>979-E37</f>
        <v>579</v>
      </c>
      <c r="F39" s="336"/>
      <c r="G39" s="337">
        <f>E39*F39</f>
        <v>0</v>
      </c>
      <c r="H39" s="123"/>
      <c r="I39" s="130"/>
      <c r="J39" s="130"/>
      <c r="K39" s="130"/>
      <c r="L39" s="131"/>
    </row>
    <row r="40" spans="1:12" s="89" customFormat="1" ht="12" customHeight="1">
      <c r="A40" s="332" t="s">
        <v>307</v>
      </c>
      <c r="B40" s="333" t="s">
        <v>300</v>
      </c>
      <c r="C40" s="339" t="s">
        <v>301</v>
      </c>
      <c r="D40" s="335" t="s">
        <v>60</v>
      </c>
      <c r="E40" s="336">
        <v>10</v>
      </c>
      <c r="F40" s="336"/>
      <c r="G40" s="337">
        <f>E40*F40</f>
        <v>0</v>
      </c>
      <c r="H40" s="123"/>
      <c r="I40" s="130"/>
      <c r="J40" s="130"/>
      <c r="K40" s="130"/>
      <c r="L40" s="131"/>
    </row>
    <row r="41" spans="1:12" s="89" customFormat="1" ht="12" customHeight="1">
      <c r="A41" s="332" t="s">
        <v>308</v>
      </c>
      <c r="B41" s="333" t="s">
        <v>303</v>
      </c>
      <c r="C41" s="340" t="s">
        <v>304</v>
      </c>
      <c r="D41" s="335" t="s">
        <v>60</v>
      </c>
      <c r="E41" s="336">
        <v>10</v>
      </c>
      <c r="F41" s="336"/>
      <c r="G41" s="337">
        <f>E41*F41</f>
        <v>0</v>
      </c>
      <c r="H41" s="123"/>
      <c r="I41" s="130"/>
      <c r="J41" s="130"/>
      <c r="K41" s="130"/>
      <c r="L41" s="131"/>
    </row>
    <row r="42" spans="1:12" s="89" customFormat="1" ht="56.25">
      <c r="A42" s="332" t="s">
        <v>312</v>
      </c>
      <c r="B42" s="341" t="s">
        <v>309</v>
      </c>
      <c r="C42" s="342" t="s">
        <v>310</v>
      </c>
      <c r="D42" s="335" t="s">
        <v>80</v>
      </c>
      <c r="E42" s="336">
        <v>118</v>
      </c>
      <c r="F42" s="336"/>
      <c r="G42" s="336">
        <f>E42*F42</f>
        <v>0</v>
      </c>
      <c r="H42" s="123"/>
      <c r="I42" s="130"/>
      <c r="J42" s="130"/>
      <c r="K42" s="130"/>
      <c r="L42" s="131"/>
    </row>
    <row r="43" spans="1:12" s="89" customFormat="1" ht="67.5">
      <c r="A43" s="332" t="s">
        <v>313</v>
      </c>
      <c r="B43" s="341" t="s">
        <v>91</v>
      </c>
      <c r="C43" s="342" t="s">
        <v>311</v>
      </c>
      <c r="D43" s="335" t="s">
        <v>60</v>
      </c>
      <c r="E43" s="336">
        <v>2</v>
      </c>
      <c r="F43" s="336"/>
      <c r="G43" s="336">
        <f>E43*F43</f>
        <v>0</v>
      </c>
      <c r="H43" s="123"/>
      <c r="I43" s="130"/>
      <c r="J43" s="130"/>
      <c r="K43" s="130"/>
      <c r="L43" s="131"/>
    </row>
    <row r="44" spans="1:12" s="89" customFormat="1" ht="12" customHeight="1">
      <c r="A44" s="133"/>
      <c r="B44" s="134"/>
      <c r="C44" s="133" t="s">
        <v>42</v>
      </c>
      <c r="D44" s="135"/>
      <c r="E44" s="136"/>
      <c r="F44" s="136"/>
      <c r="G44" s="137">
        <f>SUM(G32:G43)</f>
        <v>0</v>
      </c>
      <c r="H44" s="138"/>
      <c r="I44" s="74"/>
      <c r="J44" s="74"/>
      <c r="K44" s="74"/>
      <c r="L44" s="79"/>
    </row>
    <row r="45" spans="1:12" s="89" customFormat="1" ht="12" customHeight="1">
      <c r="A45" s="94"/>
      <c r="B45" s="139"/>
      <c r="C45" s="94"/>
      <c r="D45" s="140"/>
      <c r="E45" s="141"/>
      <c r="F45" s="141"/>
      <c r="G45" s="142"/>
      <c r="H45" s="142"/>
      <c r="I45" s="74"/>
      <c r="J45" s="74"/>
      <c r="K45" s="74"/>
      <c r="L45" s="79"/>
    </row>
    <row r="46" spans="1:12" s="89" customFormat="1" ht="12" customHeight="1">
      <c r="A46" s="84"/>
      <c r="B46" s="84" t="s">
        <v>69</v>
      </c>
      <c r="C46" s="83" t="s">
        <v>70</v>
      </c>
      <c r="D46" s="84"/>
      <c r="E46" s="138"/>
      <c r="F46" s="143"/>
      <c r="G46" s="143"/>
      <c r="H46" s="143"/>
      <c r="I46" s="74"/>
      <c r="J46" s="74"/>
      <c r="K46" s="74"/>
      <c r="L46" s="79"/>
    </row>
    <row r="47" spans="1:12" s="89" customFormat="1" ht="12" customHeight="1">
      <c r="A47" s="84"/>
      <c r="B47" s="84"/>
      <c r="C47" s="83"/>
      <c r="D47" s="84"/>
      <c r="E47" s="138"/>
      <c r="F47" s="143"/>
      <c r="G47" s="143"/>
      <c r="H47" s="143"/>
      <c r="I47" s="74"/>
      <c r="J47" s="74"/>
      <c r="K47" s="74"/>
      <c r="L47" s="79"/>
    </row>
    <row r="48" spans="1:12" s="89" customFormat="1" ht="12" customHeight="1">
      <c r="A48" s="333" t="s">
        <v>305</v>
      </c>
      <c r="B48" s="333" t="s">
        <v>166</v>
      </c>
      <c r="C48" s="356" t="s">
        <v>167</v>
      </c>
      <c r="D48" s="335"/>
      <c r="E48" s="336"/>
      <c r="F48" s="336"/>
      <c r="G48" s="336"/>
      <c r="H48" s="143"/>
      <c r="I48" s="74"/>
      <c r="J48" s="74"/>
      <c r="K48" s="74"/>
      <c r="L48" s="79"/>
    </row>
    <row r="49" spans="1:12" s="89" customFormat="1" ht="12" customHeight="1">
      <c r="A49" s="333"/>
      <c r="B49" s="333"/>
      <c r="C49" s="356" t="s">
        <v>168</v>
      </c>
      <c r="D49" s="335" t="s">
        <v>80</v>
      </c>
      <c r="E49" s="336">
        <v>245</v>
      </c>
      <c r="F49" s="336"/>
      <c r="G49" s="336">
        <f>E49*F49</f>
        <v>0</v>
      </c>
      <c r="H49" s="143"/>
      <c r="I49" s="74"/>
      <c r="J49" s="74"/>
      <c r="K49" s="74"/>
      <c r="L49" s="79"/>
    </row>
    <row r="50" spans="1:12" s="89" customFormat="1" ht="12.75">
      <c r="A50" s="333" t="s">
        <v>306</v>
      </c>
      <c r="B50" s="341" t="s">
        <v>82</v>
      </c>
      <c r="C50" s="338" t="s">
        <v>83</v>
      </c>
      <c r="D50" s="335"/>
      <c r="E50" s="336"/>
      <c r="F50" s="336"/>
      <c r="G50" s="336"/>
      <c r="H50" s="143"/>
      <c r="I50" s="74"/>
      <c r="J50" s="74"/>
      <c r="K50" s="74"/>
      <c r="L50" s="79"/>
    </row>
    <row r="51" spans="1:12" s="89" customFormat="1" ht="33.75">
      <c r="A51" s="333"/>
      <c r="B51" s="341"/>
      <c r="C51" s="342" t="s">
        <v>336</v>
      </c>
      <c r="D51" s="335" t="s">
        <v>80</v>
      </c>
      <c r="E51" s="336">
        <v>263</v>
      </c>
      <c r="F51" s="336"/>
      <c r="G51" s="336">
        <f>E51*F51</f>
        <v>0</v>
      </c>
      <c r="H51" s="143"/>
      <c r="I51" s="74"/>
      <c r="J51" s="74"/>
      <c r="K51" s="74"/>
      <c r="L51" s="79"/>
    </row>
    <row r="52" spans="1:12" s="89" customFormat="1" ht="33.75">
      <c r="A52" s="333" t="s">
        <v>295</v>
      </c>
      <c r="B52" s="333" t="s">
        <v>337</v>
      </c>
      <c r="C52" s="342" t="s">
        <v>338</v>
      </c>
      <c r="D52" s="357" t="s">
        <v>80</v>
      </c>
      <c r="E52" s="336">
        <v>263</v>
      </c>
      <c r="F52" s="336"/>
      <c r="G52" s="337">
        <f>E52*F52</f>
        <v>0</v>
      </c>
      <c r="H52" s="143"/>
      <c r="I52" s="74"/>
      <c r="J52" s="74"/>
      <c r="K52" s="74"/>
      <c r="L52" s="79"/>
    </row>
    <row r="53" spans="1:12" s="89" customFormat="1" ht="45">
      <c r="A53" s="333" t="s">
        <v>299</v>
      </c>
      <c r="B53" s="341" t="s">
        <v>339</v>
      </c>
      <c r="C53" s="358" t="s">
        <v>340</v>
      </c>
      <c r="D53" s="357" t="s">
        <v>80</v>
      </c>
      <c r="E53" s="336">
        <v>263</v>
      </c>
      <c r="F53" s="336"/>
      <c r="G53" s="337">
        <f>E53*F53</f>
        <v>0</v>
      </c>
      <c r="H53" s="143"/>
      <c r="I53" s="74"/>
      <c r="J53" s="74"/>
      <c r="K53" s="74"/>
      <c r="L53" s="79"/>
    </row>
    <row r="54" spans="1:12" s="89" customFormat="1" ht="146.25">
      <c r="A54" s="333" t="s">
        <v>302</v>
      </c>
      <c r="B54" s="333" t="s">
        <v>91</v>
      </c>
      <c r="C54" s="342" t="s">
        <v>341</v>
      </c>
      <c r="D54" s="357" t="s">
        <v>60</v>
      </c>
      <c r="E54" s="336">
        <v>136</v>
      </c>
      <c r="F54" s="336"/>
      <c r="G54" s="337">
        <f>E54*F54</f>
        <v>0</v>
      </c>
      <c r="H54" s="143"/>
      <c r="I54" s="74"/>
      <c r="J54" s="74"/>
      <c r="K54" s="74"/>
      <c r="L54" s="79"/>
    </row>
    <row r="55" spans="1:12" s="89" customFormat="1" ht="12" customHeight="1">
      <c r="A55" s="333" t="s">
        <v>307</v>
      </c>
      <c r="B55" s="333" t="s">
        <v>180</v>
      </c>
      <c r="C55" s="338" t="s">
        <v>181</v>
      </c>
      <c r="D55" s="335"/>
      <c r="E55" s="336"/>
      <c r="F55" s="336"/>
      <c r="G55" s="336"/>
      <c r="H55" s="143"/>
      <c r="I55" s="74"/>
      <c r="J55" s="74"/>
      <c r="K55" s="74"/>
      <c r="L55" s="79"/>
    </row>
    <row r="56" spans="1:12" s="89" customFormat="1" ht="12" customHeight="1">
      <c r="A56" s="333"/>
      <c r="B56" s="333"/>
      <c r="C56" s="338" t="s">
        <v>182</v>
      </c>
      <c r="D56" s="335" t="s">
        <v>68</v>
      </c>
      <c r="E56" s="336">
        <v>979</v>
      </c>
      <c r="F56" s="336"/>
      <c r="G56" s="287">
        <f>E56*F56</f>
        <v>0</v>
      </c>
      <c r="H56" s="143"/>
      <c r="I56" s="74"/>
      <c r="J56" s="74"/>
      <c r="K56" s="74"/>
      <c r="L56" s="79"/>
    </row>
    <row r="57" spans="1:12" s="89" customFormat="1" ht="12" customHeight="1">
      <c r="A57" s="349" t="s">
        <v>308</v>
      </c>
      <c r="B57" s="349" t="s">
        <v>185</v>
      </c>
      <c r="C57" s="338" t="s">
        <v>186</v>
      </c>
      <c r="D57" s="335" t="s">
        <v>68</v>
      </c>
      <c r="E57" s="336">
        <v>979</v>
      </c>
      <c r="F57" s="336"/>
      <c r="G57" s="287">
        <f>E57*F57</f>
        <v>0</v>
      </c>
      <c r="H57" s="143"/>
      <c r="I57" s="74"/>
      <c r="J57" s="74"/>
      <c r="K57" s="74"/>
      <c r="L57" s="79"/>
    </row>
    <row r="58" spans="1:11" s="89" customFormat="1" ht="12.75">
      <c r="A58" s="144" t="s">
        <v>312</v>
      </c>
      <c r="B58" s="121" t="s">
        <v>71</v>
      </c>
      <c r="C58" s="132" t="s">
        <v>72</v>
      </c>
      <c r="D58" s="121"/>
      <c r="E58" s="122"/>
      <c r="F58" s="122"/>
      <c r="G58" s="128"/>
      <c r="H58" s="145"/>
      <c r="I58" s="130"/>
      <c r="J58" s="130"/>
      <c r="K58" s="79"/>
    </row>
    <row r="59" spans="1:11" s="89" customFormat="1" ht="12.75">
      <c r="A59" s="144"/>
      <c r="B59" s="121"/>
      <c r="C59" s="132" t="s">
        <v>73</v>
      </c>
      <c r="D59" s="121"/>
      <c r="E59" s="122"/>
      <c r="F59" s="122"/>
      <c r="G59" s="128"/>
      <c r="H59" s="145"/>
      <c r="I59" s="130"/>
      <c r="J59" s="130"/>
      <c r="K59" s="79"/>
    </row>
    <row r="60" spans="1:11" s="89" customFormat="1" ht="12.75">
      <c r="A60" s="144"/>
      <c r="B60" s="121"/>
      <c r="C60" s="132" t="s">
        <v>74</v>
      </c>
      <c r="D60" s="121"/>
      <c r="E60" s="122"/>
      <c r="F60" s="122"/>
      <c r="G60" s="128"/>
      <c r="H60" s="145"/>
      <c r="I60" s="79"/>
      <c r="J60" s="88"/>
      <c r="K60" s="79"/>
    </row>
    <row r="61" spans="1:11" s="89" customFormat="1" ht="12.75">
      <c r="A61" s="144"/>
      <c r="B61" s="121"/>
      <c r="C61" s="132" t="s">
        <v>75</v>
      </c>
      <c r="D61" s="121"/>
      <c r="E61" s="122"/>
      <c r="F61" s="122"/>
      <c r="G61" s="128"/>
      <c r="H61" s="145"/>
      <c r="I61" s="130"/>
      <c r="J61" s="130"/>
      <c r="K61" s="79"/>
    </row>
    <row r="62" spans="1:11" s="89" customFormat="1" ht="12.75">
      <c r="A62" s="144"/>
      <c r="B62" s="121"/>
      <c r="C62" s="132" t="s">
        <v>76</v>
      </c>
      <c r="D62" s="121" t="s">
        <v>68</v>
      </c>
      <c r="E62" s="146">
        <v>4300</v>
      </c>
      <c r="F62" s="146"/>
      <c r="G62" s="122">
        <f>E62*F62</f>
        <v>0</v>
      </c>
      <c r="H62" s="145"/>
      <c r="I62" s="130"/>
      <c r="J62" s="130"/>
      <c r="K62" s="79"/>
    </row>
    <row r="63" spans="1:10" s="89" customFormat="1" ht="12" customHeight="1">
      <c r="A63" s="121" t="s">
        <v>313</v>
      </c>
      <c r="B63" s="147" t="s">
        <v>77</v>
      </c>
      <c r="C63" s="148" t="s">
        <v>78</v>
      </c>
      <c r="D63" s="149"/>
      <c r="E63" s="146"/>
      <c r="F63" s="146"/>
      <c r="G63" s="150"/>
      <c r="H63" s="151"/>
      <c r="I63" s="130"/>
      <c r="J63" s="152"/>
    </row>
    <row r="64" spans="1:10" s="89" customFormat="1" ht="12" customHeight="1">
      <c r="A64" s="144"/>
      <c r="B64" s="147"/>
      <c r="C64" s="132" t="s">
        <v>79</v>
      </c>
      <c r="D64" s="149" t="s">
        <v>80</v>
      </c>
      <c r="E64" s="146">
        <v>300</v>
      </c>
      <c r="F64" s="146"/>
      <c r="G64" s="122">
        <f>E64*F64</f>
        <v>0</v>
      </c>
      <c r="H64" s="151"/>
      <c r="J64" s="152"/>
    </row>
    <row r="65" spans="1:10" s="89" customFormat="1" ht="12.75" customHeight="1">
      <c r="A65" s="121" t="s">
        <v>342</v>
      </c>
      <c r="B65" s="147" t="s">
        <v>77</v>
      </c>
      <c r="C65" s="148" t="s">
        <v>78</v>
      </c>
      <c r="D65" s="149"/>
      <c r="E65" s="146"/>
      <c r="F65" s="146"/>
      <c r="G65" s="150"/>
      <c r="H65" s="151"/>
      <c r="I65" s="130"/>
      <c r="J65" s="152"/>
    </row>
    <row r="66" spans="1:10" s="89" customFormat="1" ht="12.75" customHeight="1">
      <c r="A66" s="144"/>
      <c r="B66" s="147"/>
      <c r="C66" s="132" t="s">
        <v>81</v>
      </c>
      <c r="D66" s="149" t="s">
        <v>80</v>
      </c>
      <c r="E66" s="146">
        <v>2100</v>
      </c>
      <c r="F66" s="146"/>
      <c r="G66" s="122">
        <f>E66*F66</f>
        <v>0</v>
      </c>
      <c r="H66" s="151"/>
      <c r="I66" s="130"/>
      <c r="J66" s="152"/>
    </row>
    <row r="67" spans="1:12" s="89" customFormat="1" ht="12" customHeight="1">
      <c r="A67" s="121" t="s">
        <v>346</v>
      </c>
      <c r="B67" s="121" t="s">
        <v>82</v>
      </c>
      <c r="C67" s="120" t="s">
        <v>83</v>
      </c>
      <c r="D67" s="121"/>
      <c r="E67" s="122"/>
      <c r="F67" s="122"/>
      <c r="G67" s="122"/>
      <c r="H67" s="123"/>
      <c r="I67" s="130"/>
      <c r="J67" s="130"/>
      <c r="K67" s="130"/>
      <c r="L67" s="131"/>
    </row>
    <row r="68" spans="1:12" s="89" customFormat="1" ht="12" customHeight="1">
      <c r="A68" s="121"/>
      <c r="B68" s="121"/>
      <c r="C68" s="120" t="s">
        <v>84</v>
      </c>
      <c r="D68" s="121"/>
      <c r="E68" s="122"/>
      <c r="F68" s="122"/>
      <c r="G68" s="122"/>
      <c r="H68" s="123"/>
      <c r="I68" s="130"/>
      <c r="J68" s="130"/>
      <c r="K68" s="130"/>
      <c r="L68" s="131"/>
    </row>
    <row r="69" spans="1:12" s="89" customFormat="1" ht="12" customHeight="1">
      <c r="A69" s="121"/>
      <c r="B69" s="147"/>
      <c r="C69" s="148" t="s">
        <v>85</v>
      </c>
      <c r="D69" s="149" t="s">
        <v>80</v>
      </c>
      <c r="E69" s="146">
        <v>2685</v>
      </c>
      <c r="F69" s="146"/>
      <c r="G69" s="150">
        <f>E69*F69</f>
        <v>0</v>
      </c>
      <c r="H69" s="123"/>
      <c r="I69" s="130"/>
      <c r="J69" s="130"/>
      <c r="K69" s="130"/>
      <c r="L69" s="131"/>
    </row>
    <row r="70" spans="1:12" s="89" customFormat="1" ht="12" customHeight="1">
      <c r="A70" s="333" t="s">
        <v>348</v>
      </c>
      <c r="B70" s="341" t="s">
        <v>343</v>
      </c>
      <c r="C70" s="338" t="s">
        <v>344</v>
      </c>
      <c r="D70" s="335"/>
      <c r="E70" s="360"/>
      <c r="F70" s="336"/>
      <c r="G70" s="336"/>
      <c r="H70" s="123"/>
      <c r="I70" s="130"/>
      <c r="J70" s="130"/>
      <c r="K70" s="130"/>
      <c r="L70" s="131"/>
    </row>
    <row r="71" spans="1:12" s="89" customFormat="1" ht="12" customHeight="1">
      <c r="A71" s="333"/>
      <c r="B71" s="341"/>
      <c r="C71" s="338" t="s">
        <v>345</v>
      </c>
      <c r="D71" s="335" t="s">
        <v>103</v>
      </c>
      <c r="E71" s="336">
        <v>290</v>
      </c>
      <c r="F71" s="336"/>
      <c r="G71" s="287">
        <f>E71*F71</f>
        <v>0</v>
      </c>
      <c r="H71" s="123"/>
      <c r="I71" s="130"/>
      <c r="J71" s="130"/>
      <c r="K71" s="130"/>
      <c r="L71" s="131"/>
    </row>
    <row r="72" spans="1:12" s="89" customFormat="1" ht="22.5">
      <c r="A72" s="333" t="s">
        <v>349</v>
      </c>
      <c r="B72" s="333" t="s">
        <v>91</v>
      </c>
      <c r="C72" s="339" t="s">
        <v>347</v>
      </c>
      <c r="D72" s="335" t="s">
        <v>103</v>
      </c>
      <c r="E72" s="336">
        <v>17.3</v>
      </c>
      <c r="F72" s="336"/>
      <c r="G72" s="287">
        <f>E72*F72</f>
        <v>0</v>
      </c>
      <c r="H72" s="123"/>
      <c r="I72" s="130"/>
      <c r="J72" s="130"/>
      <c r="K72" s="130"/>
      <c r="L72" s="131"/>
    </row>
    <row r="73" spans="1:8" ht="12" customHeight="1">
      <c r="A73" s="133"/>
      <c r="B73" s="134"/>
      <c r="C73" s="133" t="s">
        <v>42</v>
      </c>
      <c r="D73" s="135"/>
      <c r="E73" s="136"/>
      <c r="F73" s="154"/>
      <c r="G73" s="137">
        <f>SUM(G48:G72)</f>
        <v>0</v>
      </c>
      <c r="H73" s="138"/>
    </row>
    <row r="74" spans="1:8" ht="12" customHeight="1">
      <c r="A74" s="94"/>
      <c r="B74" s="139"/>
      <c r="C74" s="94"/>
      <c r="D74" s="140"/>
      <c r="E74" s="141"/>
      <c r="F74" s="155"/>
      <c r="G74" s="142"/>
      <c r="H74" s="142"/>
    </row>
    <row r="75" spans="1:12" s="89" customFormat="1" ht="12" customHeight="1">
      <c r="A75" s="84"/>
      <c r="B75" s="84" t="s">
        <v>86</v>
      </c>
      <c r="C75" s="83" t="s">
        <v>87</v>
      </c>
      <c r="D75" s="84"/>
      <c r="E75" s="138"/>
      <c r="F75" s="143"/>
      <c r="G75" s="143"/>
      <c r="H75" s="143"/>
      <c r="I75" s="74"/>
      <c r="J75" s="74"/>
      <c r="K75" s="74"/>
      <c r="L75" s="79"/>
    </row>
    <row r="76" spans="1:12" s="157" customFormat="1" ht="12" customHeight="1">
      <c r="A76" s="100"/>
      <c r="B76" s="100"/>
      <c r="C76" s="99"/>
      <c r="D76" s="100"/>
      <c r="E76" s="367"/>
      <c r="F76" s="156"/>
      <c r="G76" s="156"/>
      <c r="H76" s="156"/>
      <c r="I76" s="74"/>
      <c r="J76" s="74"/>
      <c r="K76" s="74"/>
      <c r="L76" s="71"/>
    </row>
    <row r="77" spans="1:11" s="157" customFormat="1" ht="12" customHeight="1">
      <c r="A77" s="121" t="s">
        <v>305</v>
      </c>
      <c r="B77" s="158" t="s">
        <v>88</v>
      </c>
      <c r="C77" s="159" t="s">
        <v>89</v>
      </c>
      <c r="D77" s="158"/>
      <c r="E77" s="368"/>
      <c r="F77" s="125"/>
      <c r="G77" s="125"/>
      <c r="H77" s="72"/>
      <c r="I77" s="130"/>
      <c r="J77" s="71"/>
      <c r="K77" s="71"/>
    </row>
    <row r="78" spans="1:11" s="157" customFormat="1" ht="12" customHeight="1">
      <c r="A78" s="121"/>
      <c r="B78" s="158"/>
      <c r="C78" s="160" t="s">
        <v>90</v>
      </c>
      <c r="D78" s="158"/>
      <c r="E78" s="368"/>
      <c r="F78" s="125"/>
      <c r="G78" s="125"/>
      <c r="H78" s="72"/>
      <c r="I78" s="130"/>
      <c r="J78" s="71"/>
      <c r="K78" s="71"/>
    </row>
    <row r="79" spans="1:11" s="157" customFormat="1" ht="12" customHeight="1">
      <c r="A79" s="121"/>
      <c r="B79" s="158"/>
      <c r="C79" s="160" t="s">
        <v>896</v>
      </c>
      <c r="D79" s="158" t="s">
        <v>80</v>
      </c>
      <c r="E79" s="369">
        <v>340</v>
      </c>
      <c r="F79" s="122"/>
      <c r="G79" s="122">
        <f>E79*F79</f>
        <v>0</v>
      </c>
      <c r="H79" s="72"/>
      <c r="I79" s="130"/>
      <c r="J79" s="71"/>
      <c r="K79" s="71"/>
    </row>
    <row r="80" spans="1:11" s="157" customFormat="1" ht="12" customHeight="1">
      <c r="A80" s="121" t="s">
        <v>306</v>
      </c>
      <c r="B80" s="121" t="s">
        <v>91</v>
      </c>
      <c r="C80" s="161" t="s">
        <v>92</v>
      </c>
      <c r="D80" s="121"/>
      <c r="E80" s="146"/>
      <c r="F80" s="122"/>
      <c r="G80" s="122"/>
      <c r="H80" s="72"/>
      <c r="I80" s="130"/>
      <c r="J80" s="71"/>
      <c r="K80" s="71"/>
    </row>
    <row r="81" spans="1:11" s="157" customFormat="1" ht="12" customHeight="1">
      <c r="A81" s="121"/>
      <c r="B81" s="121"/>
      <c r="C81" s="120" t="s">
        <v>93</v>
      </c>
      <c r="D81" s="121"/>
      <c r="E81" s="146"/>
      <c r="F81" s="122"/>
      <c r="G81" s="122"/>
      <c r="H81" s="72"/>
      <c r="I81" s="130"/>
      <c r="J81" s="71"/>
      <c r="K81" s="71"/>
    </row>
    <row r="82" spans="1:11" s="157" customFormat="1" ht="12" customHeight="1">
      <c r="A82" s="121"/>
      <c r="B82" s="121"/>
      <c r="C82" s="98" t="s">
        <v>94</v>
      </c>
      <c r="D82" s="121" t="s">
        <v>68</v>
      </c>
      <c r="E82" s="146">
        <v>1200</v>
      </c>
      <c r="F82" s="122"/>
      <c r="G82" s="122">
        <f>E82*F82</f>
        <v>0</v>
      </c>
      <c r="H82" s="72"/>
      <c r="I82" s="130"/>
      <c r="J82" s="71"/>
      <c r="K82" s="71"/>
    </row>
    <row r="83" spans="1:12" s="88" customFormat="1" ht="12.75" customHeight="1">
      <c r="A83" s="121" t="s">
        <v>295</v>
      </c>
      <c r="B83" s="162" t="s">
        <v>95</v>
      </c>
      <c r="C83" s="120" t="s">
        <v>96</v>
      </c>
      <c r="D83" s="121" t="s">
        <v>80</v>
      </c>
      <c r="E83" s="122">
        <v>35</v>
      </c>
      <c r="F83" s="163"/>
      <c r="G83" s="122">
        <f>E83*F83</f>
        <v>0</v>
      </c>
      <c r="H83" s="129"/>
      <c r="I83" s="130"/>
      <c r="J83" s="131"/>
      <c r="K83" s="96"/>
      <c r="L83" s="96"/>
    </row>
    <row r="84" spans="1:12" s="171" customFormat="1" ht="12" customHeight="1">
      <c r="A84" s="158" t="s">
        <v>299</v>
      </c>
      <c r="B84" s="164" t="s">
        <v>97</v>
      </c>
      <c r="C84" s="165" t="s">
        <v>98</v>
      </c>
      <c r="D84" s="158"/>
      <c r="E84" s="368"/>
      <c r="F84" s="122"/>
      <c r="G84" s="166"/>
      <c r="H84" s="167"/>
      <c r="I84" s="168"/>
      <c r="J84" s="169"/>
      <c r="K84" s="170"/>
      <c r="L84" s="170"/>
    </row>
    <row r="85" spans="1:12" s="171" customFormat="1" ht="12" customHeight="1">
      <c r="A85" s="160"/>
      <c r="B85" s="164"/>
      <c r="C85" s="165" t="s">
        <v>99</v>
      </c>
      <c r="D85" s="158" t="s">
        <v>68</v>
      </c>
      <c r="E85" s="368">
        <v>1200</v>
      </c>
      <c r="F85" s="122"/>
      <c r="G85" s="172">
        <f>E85*F85</f>
        <v>0</v>
      </c>
      <c r="H85" s="167"/>
      <c r="I85" s="168"/>
      <c r="J85" s="169"/>
      <c r="K85" s="170"/>
      <c r="L85" s="170"/>
    </row>
    <row r="86" spans="1:12" s="89" customFormat="1" ht="12" customHeight="1">
      <c r="A86" s="173" t="s">
        <v>302</v>
      </c>
      <c r="B86" s="173" t="s">
        <v>100</v>
      </c>
      <c r="C86" s="174" t="s">
        <v>101</v>
      </c>
      <c r="D86" s="173"/>
      <c r="E86" s="370"/>
      <c r="F86" s="172"/>
      <c r="G86" s="172"/>
      <c r="H86" s="123"/>
      <c r="I86" s="175"/>
      <c r="J86" s="130"/>
      <c r="K86" s="130"/>
      <c r="L86" s="71"/>
    </row>
    <row r="87" spans="1:12" s="89" customFormat="1" ht="12" customHeight="1">
      <c r="A87" s="173"/>
      <c r="B87" s="173"/>
      <c r="C87" s="174" t="s">
        <v>102</v>
      </c>
      <c r="D87" s="173" t="s">
        <v>103</v>
      </c>
      <c r="E87" s="122">
        <v>165</v>
      </c>
      <c r="F87" s="172"/>
      <c r="G87" s="176">
        <f>E87*F87</f>
        <v>0</v>
      </c>
      <c r="H87" s="177"/>
      <c r="I87" s="175"/>
      <c r="J87" s="130"/>
      <c r="K87" s="130"/>
      <c r="L87" s="71"/>
    </row>
    <row r="88" spans="1:12" s="88" customFormat="1" ht="12" customHeight="1">
      <c r="A88" s="133"/>
      <c r="B88" s="134"/>
      <c r="C88" s="133" t="s">
        <v>42</v>
      </c>
      <c r="D88" s="135"/>
      <c r="E88" s="136"/>
      <c r="F88" s="154"/>
      <c r="G88" s="137">
        <f>SUM(G77:G87)</f>
        <v>0</v>
      </c>
      <c r="H88" s="138"/>
      <c r="I88" s="74"/>
      <c r="J88" s="74"/>
      <c r="K88" s="74"/>
      <c r="L88" s="79"/>
    </row>
    <row r="89" spans="1:12" s="88" customFormat="1" ht="12" customHeight="1">
      <c r="A89" s="94"/>
      <c r="B89" s="139"/>
      <c r="C89" s="94"/>
      <c r="D89" s="140"/>
      <c r="E89" s="141"/>
      <c r="F89" s="155"/>
      <c r="G89" s="142"/>
      <c r="H89" s="142"/>
      <c r="I89" s="74"/>
      <c r="J89" s="74"/>
      <c r="K89" s="74"/>
      <c r="L89" s="79"/>
    </row>
    <row r="90" spans="1:12" s="88" customFormat="1" ht="12" customHeight="1">
      <c r="A90" s="98"/>
      <c r="B90" s="84" t="s">
        <v>106</v>
      </c>
      <c r="C90" s="83" t="s">
        <v>107</v>
      </c>
      <c r="D90" s="153"/>
      <c r="E90" s="123"/>
      <c r="F90" s="126"/>
      <c r="G90" s="126"/>
      <c r="H90" s="126"/>
      <c r="I90" s="74"/>
      <c r="J90" s="74"/>
      <c r="K90" s="74"/>
      <c r="L90" s="79"/>
    </row>
    <row r="91" spans="1:12" s="88" customFormat="1" ht="12" customHeight="1">
      <c r="A91" s="98"/>
      <c r="B91" s="84"/>
      <c r="C91" s="83"/>
      <c r="D91" s="153"/>
      <c r="E91" s="123"/>
      <c r="F91" s="126"/>
      <c r="G91" s="126"/>
      <c r="H91" s="126"/>
      <c r="I91" s="74"/>
      <c r="J91" s="74"/>
      <c r="K91" s="74"/>
      <c r="L91" s="79"/>
    </row>
    <row r="92" spans="1:12" s="88" customFormat="1" ht="22.5">
      <c r="A92" s="343" t="s">
        <v>305</v>
      </c>
      <c r="B92" s="344" t="s">
        <v>314</v>
      </c>
      <c r="C92" s="345" t="s">
        <v>315</v>
      </c>
      <c r="D92" s="335" t="s">
        <v>68</v>
      </c>
      <c r="E92" s="336">
        <v>65</v>
      </c>
      <c r="F92" s="346"/>
      <c r="G92" s="337">
        <f aca="true" t="shared" si="0" ref="G92:G100">E92*F92</f>
        <v>0</v>
      </c>
      <c r="H92" s="126"/>
      <c r="I92" s="74"/>
      <c r="J92" s="74"/>
      <c r="K92" s="74"/>
      <c r="L92" s="79"/>
    </row>
    <row r="93" spans="1:12" s="88" customFormat="1" ht="22.5">
      <c r="A93" s="343" t="s">
        <v>306</v>
      </c>
      <c r="B93" s="344" t="s">
        <v>316</v>
      </c>
      <c r="C93" s="339" t="s">
        <v>317</v>
      </c>
      <c r="D93" s="335" t="s">
        <v>68</v>
      </c>
      <c r="E93" s="336">
        <v>90</v>
      </c>
      <c r="F93" s="346"/>
      <c r="G93" s="336">
        <f t="shared" si="0"/>
        <v>0</v>
      </c>
      <c r="H93" s="126"/>
      <c r="I93" s="74"/>
      <c r="J93" s="74"/>
      <c r="K93" s="74"/>
      <c r="L93" s="79"/>
    </row>
    <row r="94" spans="1:12" s="88" customFormat="1" ht="56.25">
      <c r="A94" s="343" t="s">
        <v>295</v>
      </c>
      <c r="B94" s="344" t="s">
        <v>318</v>
      </c>
      <c r="C94" s="345" t="s">
        <v>319</v>
      </c>
      <c r="D94" s="335" t="s">
        <v>320</v>
      </c>
      <c r="E94" s="336">
        <v>2805</v>
      </c>
      <c r="F94" s="346"/>
      <c r="G94" s="347">
        <f t="shared" si="0"/>
        <v>0</v>
      </c>
      <c r="H94" s="126"/>
      <c r="I94" s="74"/>
      <c r="J94" s="74"/>
      <c r="K94" s="74"/>
      <c r="L94" s="79"/>
    </row>
    <row r="95" spans="1:12" s="88" customFormat="1" ht="33.75">
      <c r="A95" s="348" t="s">
        <v>299</v>
      </c>
      <c r="B95" s="349" t="s">
        <v>321</v>
      </c>
      <c r="C95" s="339" t="s">
        <v>322</v>
      </c>
      <c r="D95" s="335" t="s">
        <v>320</v>
      </c>
      <c r="E95" s="336">
        <v>8415</v>
      </c>
      <c r="F95" s="336"/>
      <c r="G95" s="347">
        <f t="shared" si="0"/>
        <v>0</v>
      </c>
      <c r="H95" s="126"/>
      <c r="I95" s="74"/>
      <c r="J95" s="74"/>
      <c r="K95" s="74"/>
      <c r="L95" s="79"/>
    </row>
    <row r="96" spans="1:12" s="88" customFormat="1" ht="33.75">
      <c r="A96" s="350" t="s">
        <v>302</v>
      </c>
      <c r="B96" s="349" t="s">
        <v>323</v>
      </c>
      <c r="C96" s="339" t="s">
        <v>324</v>
      </c>
      <c r="D96" s="335" t="s">
        <v>80</v>
      </c>
      <c r="E96" s="336">
        <v>16</v>
      </c>
      <c r="F96" s="336"/>
      <c r="G96" s="336">
        <f t="shared" si="0"/>
        <v>0</v>
      </c>
      <c r="H96" s="126"/>
      <c r="I96" s="74"/>
      <c r="J96" s="74"/>
      <c r="K96" s="74"/>
      <c r="L96" s="79"/>
    </row>
    <row r="97" spans="1:12" s="88" customFormat="1" ht="22.5">
      <c r="A97" s="350" t="s">
        <v>307</v>
      </c>
      <c r="B97" s="349" t="s">
        <v>325</v>
      </c>
      <c r="C97" s="339" t="s">
        <v>326</v>
      </c>
      <c r="D97" s="335"/>
      <c r="E97" s="336"/>
      <c r="F97" s="336"/>
      <c r="G97" s="336"/>
      <c r="H97" s="126"/>
      <c r="I97" s="74"/>
      <c r="J97" s="74"/>
      <c r="K97" s="74"/>
      <c r="L97" s="79"/>
    </row>
    <row r="98" spans="1:12" s="88" customFormat="1" ht="12" customHeight="1">
      <c r="A98" s="350"/>
      <c r="B98" s="349"/>
      <c r="C98" s="351" t="s">
        <v>327</v>
      </c>
      <c r="D98" s="335" t="s">
        <v>80</v>
      </c>
      <c r="E98" s="336">
        <v>29</v>
      </c>
      <c r="F98" s="336"/>
      <c r="G98" s="336">
        <f t="shared" si="0"/>
        <v>0</v>
      </c>
      <c r="H98" s="126"/>
      <c r="I98" s="74"/>
      <c r="J98" s="74"/>
      <c r="K98" s="74"/>
      <c r="L98" s="79"/>
    </row>
    <row r="99" spans="1:12" s="88" customFormat="1" ht="22.5">
      <c r="A99" s="350"/>
      <c r="B99" s="349"/>
      <c r="C99" s="351" t="s">
        <v>328</v>
      </c>
      <c r="D99" s="335" t="s">
        <v>80</v>
      </c>
      <c r="E99" s="336">
        <v>10</v>
      </c>
      <c r="F99" s="336"/>
      <c r="G99" s="336">
        <f t="shared" si="0"/>
        <v>0</v>
      </c>
      <c r="H99" s="126"/>
      <c r="I99" s="74"/>
      <c r="J99" s="74"/>
      <c r="K99" s="74"/>
      <c r="L99" s="79"/>
    </row>
    <row r="100" spans="1:12" s="88" customFormat="1" ht="33.75">
      <c r="A100" s="350" t="s">
        <v>308</v>
      </c>
      <c r="B100" s="349" t="s">
        <v>329</v>
      </c>
      <c r="C100" s="340" t="s">
        <v>330</v>
      </c>
      <c r="D100" s="335" t="s">
        <v>80</v>
      </c>
      <c r="E100" s="336">
        <v>63</v>
      </c>
      <c r="F100" s="336"/>
      <c r="G100" s="336">
        <f t="shared" si="0"/>
        <v>0</v>
      </c>
      <c r="H100" s="126"/>
      <c r="I100" s="74"/>
      <c r="J100" s="74"/>
      <c r="K100" s="74"/>
      <c r="L100" s="79"/>
    </row>
    <row r="101" spans="1:12" s="88" customFormat="1" ht="12" customHeight="1">
      <c r="A101" s="133"/>
      <c r="B101" s="134"/>
      <c r="C101" s="133" t="s">
        <v>42</v>
      </c>
      <c r="D101" s="135"/>
      <c r="E101" s="136"/>
      <c r="F101" s="136"/>
      <c r="G101" s="352">
        <f>SUM(G92:G100)</f>
        <v>0</v>
      </c>
      <c r="H101" s="138"/>
      <c r="I101" s="74"/>
      <c r="J101" s="74"/>
      <c r="K101" s="74"/>
      <c r="L101" s="79"/>
    </row>
    <row r="102" spans="1:12" s="88" customFormat="1" ht="12" customHeight="1">
      <c r="A102" s="94"/>
      <c r="B102" s="139"/>
      <c r="C102" s="94"/>
      <c r="D102" s="140"/>
      <c r="E102" s="141"/>
      <c r="F102" s="155"/>
      <c r="G102" s="142"/>
      <c r="H102" s="142"/>
      <c r="I102" s="74"/>
      <c r="J102" s="74"/>
      <c r="K102" s="74"/>
      <c r="L102" s="79"/>
    </row>
    <row r="103" spans="1:12" s="89" customFormat="1" ht="12" customHeight="1">
      <c r="A103" s="84"/>
      <c r="B103" s="84" t="s">
        <v>108</v>
      </c>
      <c r="C103" s="83" t="s">
        <v>109</v>
      </c>
      <c r="D103" s="84"/>
      <c r="E103" s="138"/>
      <c r="F103" s="143"/>
      <c r="G103" s="143"/>
      <c r="H103" s="143"/>
      <c r="I103" s="74"/>
      <c r="J103" s="74"/>
      <c r="K103" s="74"/>
      <c r="L103" s="79"/>
    </row>
    <row r="104" spans="1:12" s="89" customFormat="1" ht="12" customHeight="1">
      <c r="A104" s="84"/>
      <c r="B104" s="84"/>
      <c r="C104" s="83"/>
      <c r="D104" s="84"/>
      <c r="E104" s="138"/>
      <c r="F104" s="143"/>
      <c r="G104" s="143"/>
      <c r="H104" s="143"/>
      <c r="I104" s="74"/>
      <c r="J104" s="74"/>
      <c r="K104" s="74"/>
      <c r="L104" s="79"/>
    </row>
    <row r="105" spans="1:10" s="148" customFormat="1" ht="12" customHeight="1">
      <c r="A105" s="149" t="s">
        <v>305</v>
      </c>
      <c r="B105" s="147" t="s">
        <v>110</v>
      </c>
      <c r="C105" s="132" t="s">
        <v>111</v>
      </c>
      <c r="D105" s="178"/>
      <c r="E105" s="122"/>
      <c r="F105" s="179"/>
      <c r="G105" s="122"/>
      <c r="H105" s="180"/>
      <c r="I105" s="181"/>
      <c r="J105" s="182"/>
    </row>
    <row r="106" spans="1:10" s="148" customFormat="1" ht="12" customHeight="1">
      <c r="A106" s="149"/>
      <c r="B106" s="162"/>
      <c r="C106" s="132" t="s">
        <v>112</v>
      </c>
      <c r="D106" s="121"/>
      <c r="E106" s="122"/>
      <c r="F106" s="122"/>
      <c r="G106" s="122"/>
      <c r="H106" s="180"/>
      <c r="I106" s="181"/>
      <c r="J106" s="182"/>
    </row>
    <row r="107" spans="1:10" s="148" customFormat="1" ht="12" customHeight="1">
      <c r="A107" s="149"/>
      <c r="B107" s="162"/>
      <c r="C107" s="120" t="s">
        <v>113</v>
      </c>
      <c r="D107" s="121"/>
      <c r="E107" s="122"/>
      <c r="F107" s="122"/>
      <c r="G107" s="122"/>
      <c r="H107" s="180"/>
      <c r="I107" s="181"/>
      <c r="J107" s="182"/>
    </row>
    <row r="108" spans="1:10" s="148" customFormat="1" ht="12" customHeight="1">
      <c r="A108" s="149"/>
      <c r="B108" s="147"/>
      <c r="C108" s="120" t="s">
        <v>114</v>
      </c>
      <c r="D108" s="121"/>
      <c r="E108" s="122"/>
      <c r="F108" s="122"/>
      <c r="G108" s="122"/>
      <c r="H108" s="180"/>
      <c r="I108" s="181"/>
      <c r="J108" s="182"/>
    </row>
    <row r="109" spans="1:10" s="148" customFormat="1" ht="12" customHeight="1">
      <c r="A109" s="149"/>
      <c r="B109" s="147"/>
      <c r="C109" s="120" t="s">
        <v>115</v>
      </c>
      <c r="D109" s="121" t="s">
        <v>116</v>
      </c>
      <c r="E109" s="122">
        <v>256</v>
      </c>
      <c r="F109" s="122"/>
      <c r="G109" s="122">
        <f>E109*F109</f>
        <v>0</v>
      </c>
      <c r="H109" s="180"/>
      <c r="I109" s="181"/>
      <c r="J109" s="182"/>
    </row>
    <row r="110" spans="1:12" s="88" customFormat="1" ht="12" customHeight="1">
      <c r="A110" s="133"/>
      <c r="B110" s="134"/>
      <c r="C110" s="133" t="s">
        <v>42</v>
      </c>
      <c r="D110" s="135"/>
      <c r="E110" s="136"/>
      <c r="F110" s="136"/>
      <c r="G110" s="137">
        <f>SUM(G105:G109)</f>
        <v>0</v>
      </c>
      <c r="H110" s="145"/>
      <c r="I110" s="74"/>
      <c r="J110" s="74"/>
      <c r="K110" s="74"/>
      <c r="L110" s="79"/>
    </row>
    <row r="111" spans="1:8" ht="12" customHeight="1">
      <c r="A111" s="98"/>
      <c r="B111" s="153"/>
      <c r="C111" s="98"/>
      <c r="D111" s="183"/>
      <c r="E111" s="123"/>
      <c r="F111" s="126"/>
      <c r="G111" s="126"/>
      <c r="H111" s="126"/>
    </row>
    <row r="112" spans="1:8" ht="12" customHeight="1">
      <c r="A112" s="98"/>
      <c r="B112" s="84" t="s">
        <v>117</v>
      </c>
      <c r="C112" s="83" t="s">
        <v>118</v>
      </c>
      <c r="D112" s="153"/>
      <c r="E112" s="123"/>
      <c r="F112" s="126"/>
      <c r="G112" s="126"/>
      <c r="H112" s="126"/>
    </row>
    <row r="113" spans="1:8" ht="12" customHeight="1">
      <c r="A113" s="98"/>
      <c r="B113" s="153"/>
      <c r="C113" s="98"/>
      <c r="D113" s="153"/>
      <c r="E113" s="123"/>
      <c r="F113" s="126"/>
      <c r="G113" s="126"/>
      <c r="H113" s="126"/>
    </row>
    <row r="114" spans="1:8" ht="56.25">
      <c r="A114" s="353" t="s">
        <v>305</v>
      </c>
      <c r="B114" s="349" t="s">
        <v>331</v>
      </c>
      <c r="C114" s="354" t="s">
        <v>332</v>
      </c>
      <c r="D114" s="335" t="s">
        <v>116</v>
      </c>
      <c r="E114" s="336">
        <v>108</v>
      </c>
      <c r="F114" s="336"/>
      <c r="G114" s="337">
        <f>E114*F114</f>
        <v>0</v>
      </c>
      <c r="H114" s="126"/>
    </row>
    <row r="115" spans="1:8" ht="56.25">
      <c r="A115" s="353" t="s">
        <v>306</v>
      </c>
      <c r="B115" s="349" t="s">
        <v>91</v>
      </c>
      <c r="C115" s="354" t="s">
        <v>333</v>
      </c>
      <c r="D115" s="335" t="s">
        <v>334</v>
      </c>
      <c r="E115" s="336">
        <v>1</v>
      </c>
      <c r="F115" s="336"/>
      <c r="G115" s="337">
        <f>E115*F115</f>
        <v>0</v>
      </c>
      <c r="H115" s="126"/>
    </row>
    <row r="116" spans="1:8" ht="56.25">
      <c r="A116" s="349" t="s">
        <v>295</v>
      </c>
      <c r="B116" s="349" t="s">
        <v>278</v>
      </c>
      <c r="C116" s="340" t="s">
        <v>335</v>
      </c>
      <c r="D116" s="335" t="s">
        <v>284</v>
      </c>
      <c r="E116" s="336">
        <v>25</v>
      </c>
      <c r="F116" s="336"/>
      <c r="G116" s="337">
        <f>E116*F116</f>
        <v>0</v>
      </c>
      <c r="H116" s="126"/>
    </row>
    <row r="117" spans="1:8" ht="11.25">
      <c r="A117" s="349" t="s">
        <v>299</v>
      </c>
      <c r="B117" s="344" t="s">
        <v>285</v>
      </c>
      <c r="C117" s="338" t="s">
        <v>286</v>
      </c>
      <c r="D117" s="335"/>
      <c r="E117" s="336"/>
      <c r="F117" s="336"/>
      <c r="G117" s="347"/>
      <c r="H117" s="126"/>
    </row>
    <row r="118" spans="1:8" ht="12" customHeight="1">
      <c r="A118" s="355"/>
      <c r="B118" s="344"/>
      <c r="C118" s="338" t="s">
        <v>287</v>
      </c>
      <c r="D118" s="335"/>
      <c r="E118" s="336"/>
      <c r="F118" s="336"/>
      <c r="G118" s="347"/>
      <c r="H118" s="126"/>
    </row>
    <row r="119" spans="1:8" ht="12" customHeight="1">
      <c r="A119" s="355"/>
      <c r="B119" s="344"/>
      <c r="C119" s="338" t="s">
        <v>288</v>
      </c>
      <c r="D119" s="335"/>
      <c r="E119" s="336"/>
      <c r="F119" s="336"/>
      <c r="G119" s="347"/>
      <c r="H119" s="126"/>
    </row>
    <row r="120" spans="1:8" ht="12" customHeight="1">
      <c r="A120" s="355"/>
      <c r="B120" s="344"/>
      <c r="C120" s="338" t="s">
        <v>282</v>
      </c>
      <c r="D120" s="335"/>
      <c r="E120" s="336"/>
      <c r="F120" s="336"/>
      <c r="G120" s="347"/>
      <c r="H120" s="126"/>
    </row>
    <row r="121" spans="1:8" ht="12" customHeight="1">
      <c r="A121" s="355"/>
      <c r="B121" s="344"/>
      <c r="C121" s="338" t="s">
        <v>289</v>
      </c>
      <c r="D121" s="335" t="s">
        <v>284</v>
      </c>
      <c r="E121" s="336">
        <v>25</v>
      </c>
      <c r="F121" s="336"/>
      <c r="G121" s="337">
        <f>E121*F121</f>
        <v>0</v>
      </c>
      <c r="H121" s="126"/>
    </row>
    <row r="122" spans="1:8" ht="12" customHeight="1">
      <c r="A122" s="121" t="s">
        <v>302</v>
      </c>
      <c r="B122" s="121" t="s">
        <v>91</v>
      </c>
      <c r="C122" s="120" t="s">
        <v>119</v>
      </c>
      <c r="D122" s="121" t="s">
        <v>120</v>
      </c>
      <c r="E122" s="122">
        <v>1</v>
      </c>
      <c r="F122" s="184">
        <f>(G44+G73+G88+G101+G110)*0.1</f>
        <v>0</v>
      </c>
      <c r="G122" s="122">
        <f>E122*F122</f>
        <v>0</v>
      </c>
      <c r="H122" s="123"/>
    </row>
    <row r="123" spans="1:11" ht="12" customHeight="1">
      <c r="A123" s="121" t="s">
        <v>307</v>
      </c>
      <c r="B123" s="121" t="s">
        <v>91</v>
      </c>
      <c r="C123" s="185" t="s">
        <v>121</v>
      </c>
      <c r="D123" s="121"/>
      <c r="E123" s="122"/>
      <c r="F123" s="184"/>
      <c r="G123" s="122"/>
      <c r="H123" s="145"/>
      <c r="I123" s="130"/>
      <c r="J123" s="71"/>
      <c r="K123" s="71"/>
    </row>
    <row r="124" spans="1:11" ht="12" customHeight="1">
      <c r="A124" s="121"/>
      <c r="B124" s="121"/>
      <c r="C124" s="185" t="s">
        <v>122</v>
      </c>
      <c r="D124" s="121"/>
      <c r="E124" s="122"/>
      <c r="F124" s="184"/>
      <c r="G124" s="122"/>
      <c r="H124" s="145"/>
      <c r="I124" s="130"/>
      <c r="J124" s="71"/>
      <c r="K124" s="71"/>
    </row>
    <row r="125" spans="1:11" ht="12" customHeight="1">
      <c r="A125" s="121"/>
      <c r="B125" s="121"/>
      <c r="C125" s="185" t="s">
        <v>123</v>
      </c>
      <c r="D125" s="121"/>
      <c r="E125" s="122"/>
      <c r="F125" s="184"/>
      <c r="G125" s="122"/>
      <c r="H125" s="145"/>
      <c r="I125" s="130"/>
      <c r="J125" s="71"/>
      <c r="K125" s="71"/>
    </row>
    <row r="126" spans="1:11" ht="12" customHeight="1">
      <c r="A126" s="121"/>
      <c r="B126" s="121"/>
      <c r="C126" s="120" t="s">
        <v>124</v>
      </c>
      <c r="D126" s="121"/>
      <c r="E126" s="122"/>
      <c r="F126" s="184"/>
      <c r="G126" s="122"/>
      <c r="H126" s="145"/>
      <c r="I126" s="130"/>
      <c r="J126" s="71"/>
      <c r="K126" s="71"/>
    </row>
    <row r="127" spans="1:11" ht="12" customHeight="1">
      <c r="A127" s="121"/>
      <c r="B127" s="121"/>
      <c r="C127" s="120" t="s">
        <v>125</v>
      </c>
      <c r="D127" s="121" t="s">
        <v>60</v>
      </c>
      <c r="E127" s="122">
        <v>1</v>
      </c>
      <c r="F127" s="184"/>
      <c r="G127" s="122">
        <f>E127*F127</f>
        <v>0</v>
      </c>
      <c r="H127" s="145"/>
      <c r="I127" s="130" t="s">
        <v>126</v>
      </c>
      <c r="J127" s="71"/>
      <c r="K127" s="71"/>
    </row>
    <row r="128" spans="1:11" ht="12" customHeight="1">
      <c r="A128" s="144" t="s">
        <v>308</v>
      </c>
      <c r="B128" s="121" t="s">
        <v>127</v>
      </c>
      <c r="C128" s="120" t="s">
        <v>128</v>
      </c>
      <c r="D128" s="121"/>
      <c r="E128" s="122"/>
      <c r="F128" s="184"/>
      <c r="G128" s="122"/>
      <c r="H128" s="72"/>
      <c r="I128" s="130"/>
      <c r="J128" s="130"/>
      <c r="K128" s="152"/>
    </row>
    <row r="129" spans="1:11" ht="12" customHeight="1">
      <c r="A129" s="144"/>
      <c r="B129" s="121"/>
      <c r="C129" s="120" t="s">
        <v>129</v>
      </c>
      <c r="D129" s="121"/>
      <c r="E129" s="122"/>
      <c r="F129" s="184"/>
      <c r="G129" s="122"/>
      <c r="H129" s="72"/>
      <c r="I129" s="130"/>
      <c r="J129" s="130"/>
      <c r="K129" s="152"/>
    </row>
    <row r="130" spans="1:11" ht="12" customHeight="1">
      <c r="A130" s="144"/>
      <c r="B130" s="121"/>
      <c r="C130" s="120" t="s">
        <v>130</v>
      </c>
      <c r="D130" s="121"/>
      <c r="E130" s="122"/>
      <c r="F130" s="184"/>
      <c r="G130" s="122"/>
      <c r="H130" s="72"/>
      <c r="I130" s="130"/>
      <c r="J130" s="130"/>
      <c r="K130" s="152"/>
    </row>
    <row r="131" spans="1:11" ht="12" customHeight="1">
      <c r="A131" s="144"/>
      <c r="B131" s="121"/>
      <c r="C131" s="120" t="s">
        <v>131</v>
      </c>
      <c r="D131" s="121" t="s">
        <v>116</v>
      </c>
      <c r="E131" s="122">
        <v>540</v>
      </c>
      <c r="F131" s="184"/>
      <c r="G131" s="122">
        <f>E131*F131</f>
        <v>0</v>
      </c>
      <c r="H131" s="72"/>
      <c r="I131" s="130"/>
      <c r="J131" s="130"/>
      <c r="K131" s="152"/>
    </row>
    <row r="132" spans="1:12" ht="12" customHeight="1">
      <c r="A132" s="133"/>
      <c r="B132" s="134"/>
      <c r="C132" s="133" t="s">
        <v>132</v>
      </c>
      <c r="D132" s="135"/>
      <c r="E132" s="136"/>
      <c r="F132" s="136"/>
      <c r="G132" s="137">
        <f>SUM(G114:G131)</f>
        <v>0</v>
      </c>
      <c r="H132" s="138"/>
      <c r="L132" s="74"/>
    </row>
    <row r="133" spans="1:8" ht="12" customHeight="1">
      <c r="A133" s="98"/>
      <c r="B133" s="153"/>
      <c r="C133" s="98"/>
      <c r="D133" s="153"/>
      <c r="E133" s="123"/>
      <c r="F133" s="126"/>
      <c r="G133" s="126"/>
      <c r="H133" s="126"/>
    </row>
    <row r="134" spans="1:8" ht="12" customHeight="1">
      <c r="A134" s="98"/>
      <c r="B134" s="84" t="s">
        <v>133</v>
      </c>
      <c r="C134" s="83" t="s">
        <v>3</v>
      </c>
      <c r="D134" s="153"/>
      <c r="E134" s="123"/>
      <c r="F134" s="126"/>
      <c r="G134" s="126"/>
      <c r="H134" s="126"/>
    </row>
    <row r="135" spans="1:8" ht="12" customHeight="1">
      <c r="A135" s="98"/>
      <c r="B135" s="153"/>
      <c r="C135" s="98"/>
      <c r="D135" s="153"/>
      <c r="E135" s="123"/>
      <c r="F135" s="126"/>
      <c r="G135" s="126"/>
      <c r="H135" s="126"/>
    </row>
    <row r="136" spans="1:8" ht="12" customHeight="1">
      <c r="A136" s="121"/>
      <c r="B136" s="121" t="s">
        <v>91</v>
      </c>
      <c r="C136" s="120" t="s">
        <v>134</v>
      </c>
      <c r="D136" s="121" t="s">
        <v>120</v>
      </c>
      <c r="E136" s="122">
        <v>1</v>
      </c>
      <c r="F136" s="122">
        <f>(G44+G73+G88+G101+G110+G132)*0.22</f>
        <v>0</v>
      </c>
      <c r="G136" s="122">
        <f>E136*F136</f>
        <v>0</v>
      </c>
      <c r="H136" s="123"/>
    </row>
    <row r="137" spans="1:10" ht="12" customHeight="1">
      <c r="A137" s="133"/>
      <c r="B137" s="134"/>
      <c r="C137" s="133" t="s">
        <v>42</v>
      </c>
      <c r="D137" s="135"/>
      <c r="E137" s="136"/>
      <c r="F137" s="136"/>
      <c r="G137" s="137">
        <f>SUM(G136:G136)</f>
        <v>0</v>
      </c>
      <c r="H137" s="138"/>
      <c r="I137" s="71"/>
      <c r="J137" s="71"/>
    </row>
    <row r="138" spans="1:8" ht="9" customHeight="1">
      <c r="A138" s="94"/>
      <c r="B138" s="139"/>
      <c r="C138" s="94"/>
      <c r="D138" s="140"/>
      <c r="E138" s="141"/>
      <c r="F138" s="141"/>
      <c r="G138" s="142"/>
      <c r="H138" s="142"/>
    </row>
    <row r="139" spans="1:11" ht="12.75">
      <c r="A139" s="99" t="s">
        <v>135</v>
      </c>
      <c r="B139" s="100"/>
      <c r="C139" s="157" t="s">
        <v>136</v>
      </c>
      <c r="D139" s="140"/>
      <c r="E139" s="141"/>
      <c r="F139" s="141"/>
      <c r="G139" s="157"/>
      <c r="H139" s="145"/>
      <c r="I139" s="71"/>
      <c r="J139" s="71"/>
      <c r="K139" s="71"/>
    </row>
    <row r="140" spans="1:11" ht="12.75">
      <c r="A140" s="98"/>
      <c r="B140" s="153"/>
      <c r="C140" s="71" t="s">
        <v>137</v>
      </c>
      <c r="D140" s="140"/>
      <c r="E140" s="141"/>
      <c r="F140" s="141"/>
      <c r="G140" s="71"/>
      <c r="H140" s="145"/>
      <c r="I140" s="71"/>
      <c r="J140" s="71"/>
      <c r="K140" s="71"/>
    </row>
    <row r="141" spans="1:11" ht="12.75">
      <c r="A141" s="98"/>
      <c r="B141" s="153"/>
      <c r="C141" s="99" t="s">
        <v>138</v>
      </c>
      <c r="D141" s="140"/>
      <c r="E141" s="141"/>
      <c r="F141" s="141"/>
      <c r="G141" s="186"/>
      <c r="H141" s="145"/>
      <c r="I141" s="71"/>
      <c r="J141" s="71"/>
      <c r="K141" s="71"/>
    </row>
    <row r="142" spans="1:11" ht="12.75">
      <c r="A142" s="98"/>
      <c r="B142" s="153"/>
      <c r="C142" s="99" t="s">
        <v>139</v>
      </c>
      <c r="D142" s="140"/>
      <c r="E142" s="141"/>
      <c r="F142" s="141"/>
      <c r="G142" s="186"/>
      <c r="H142" s="145"/>
      <c r="I142" s="71"/>
      <c r="J142" s="71"/>
      <c r="K142" s="71"/>
    </row>
    <row r="143" spans="1:11" ht="12.75">
      <c r="A143" s="98"/>
      <c r="B143" s="153"/>
      <c r="C143" s="99" t="s">
        <v>140</v>
      </c>
      <c r="D143" s="140"/>
      <c r="E143" s="141"/>
      <c r="F143" s="141"/>
      <c r="G143" s="186"/>
      <c r="H143" s="145"/>
      <c r="I143" s="71"/>
      <c r="J143" s="71"/>
      <c r="K143" s="71"/>
    </row>
    <row r="144" spans="1:11" ht="12.75">
      <c r="A144" s="98"/>
      <c r="B144" s="153"/>
      <c r="C144" s="99" t="s">
        <v>141</v>
      </c>
      <c r="D144" s="140"/>
      <c r="E144" s="141"/>
      <c r="F144" s="141"/>
      <c r="G144" s="186"/>
      <c r="H144" s="145"/>
      <c r="I144" s="71"/>
      <c r="J144" s="71"/>
      <c r="K144" s="71"/>
    </row>
    <row r="145" spans="1:11" ht="11.25">
      <c r="A145" s="98"/>
      <c r="B145" s="153"/>
      <c r="C145" s="98" t="s">
        <v>142</v>
      </c>
      <c r="D145" s="153"/>
      <c r="E145" s="107"/>
      <c r="F145" s="186"/>
      <c r="G145" s="186"/>
      <c r="H145" s="145"/>
      <c r="I145" s="71"/>
      <c r="J145" s="71"/>
      <c r="K145" s="71"/>
    </row>
    <row r="146" spans="1:11" ht="11.25">
      <c r="A146" s="98"/>
      <c r="B146" s="153"/>
      <c r="C146" s="98" t="s">
        <v>143</v>
      </c>
      <c r="D146" s="153"/>
      <c r="E146" s="107"/>
      <c r="F146" s="186"/>
      <c r="G146" s="186"/>
      <c r="H146" s="145"/>
      <c r="I146" s="71"/>
      <c r="J146" s="71"/>
      <c r="K146" s="71"/>
    </row>
    <row r="147" spans="1:14" ht="12" customHeight="1">
      <c r="A147" s="98"/>
      <c r="B147" s="153"/>
      <c r="C147" s="99" t="s">
        <v>144</v>
      </c>
      <c r="D147" s="140"/>
      <c r="E147" s="141"/>
      <c r="F147" s="141"/>
      <c r="G147" s="186"/>
      <c r="H147" s="145"/>
      <c r="I147" s="71"/>
      <c r="J147" s="71"/>
      <c r="K147" s="71"/>
      <c r="N147" s="155"/>
    </row>
    <row r="148" spans="1:14" ht="12" customHeight="1">
      <c r="A148" s="98"/>
      <c r="B148" s="153"/>
      <c r="C148" s="99" t="s">
        <v>145</v>
      </c>
      <c r="D148" s="140"/>
      <c r="E148" s="141"/>
      <c r="F148" s="141"/>
      <c r="G148" s="186"/>
      <c r="H148" s="145"/>
      <c r="I148" s="71"/>
      <c r="J148" s="71"/>
      <c r="K148" s="71"/>
      <c r="N148" s="155"/>
    </row>
    <row r="149" spans="1:8" ht="12" customHeight="1">
      <c r="A149" s="99"/>
      <c r="B149" s="100"/>
      <c r="C149" s="98"/>
      <c r="D149" s="153"/>
      <c r="E149" s="107"/>
      <c r="F149" s="186"/>
      <c r="G149" s="186"/>
      <c r="H149" s="186"/>
    </row>
    <row r="150" spans="1:8" ht="11.25">
      <c r="A150" s="98"/>
      <c r="B150" s="153"/>
      <c r="C150" s="98"/>
      <c r="D150" s="153"/>
      <c r="E150" s="107"/>
      <c r="F150" s="186"/>
      <c r="G150" s="186"/>
      <c r="H150" s="186"/>
    </row>
    <row r="151" spans="1:14" s="74" customFormat="1" ht="11.25">
      <c r="A151" s="98"/>
      <c r="B151" s="153"/>
      <c r="C151" s="98"/>
      <c r="D151" s="153"/>
      <c r="E151" s="107"/>
      <c r="F151" s="186"/>
      <c r="G151" s="186"/>
      <c r="H151" s="186"/>
      <c r="L151" s="71"/>
      <c r="M151" s="71"/>
      <c r="N151" s="71"/>
    </row>
    <row r="152" spans="1:14" s="74" customFormat="1" ht="11.25">
      <c r="A152" s="98"/>
      <c r="B152" s="153"/>
      <c r="C152" s="98"/>
      <c r="D152" s="153"/>
      <c r="E152" s="107"/>
      <c r="F152" s="186"/>
      <c r="G152" s="186"/>
      <c r="H152" s="186"/>
      <c r="L152" s="71"/>
      <c r="M152" s="71"/>
      <c r="N152" s="71"/>
    </row>
    <row r="153" spans="1:14" s="74" customFormat="1" ht="11.25">
      <c r="A153" s="98"/>
      <c r="B153" s="153"/>
      <c r="C153" s="98"/>
      <c r="D153" s="153"/>
      <c r="E153" s="107"/>
      <c r="F153" s="186"/>
      <c r="G153" s="186"/>
      <c r="H153" s="186"/>
      <c r="L153" s="71"/>
      <c r="M153" s="71"/>
      <c r="N153" s="71"/>
    </row>
  </sheetData>
  <sheetProtection/>
  <mergeCells count="2">
    <mergeCell ref="B2:I2"/>
    <mergeCell ref="B3:I3"/>
  </mergeCells>
  <printOptions horizontalCentered="1"/>
  <pageMargins left="0.1968503937007874" right="0.3937007874015748" top="0.984251968503937" bottom="0.984251968503937" header="0.3937007874015748" footer="0.5905511811023623"/>
  <pageSetup firstPageNumber="21"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2" manualBreakCount="2">
    <brk id="27" max="255" man="1"/>
    <brk id="101" max="255" man="1"/>
  </rowBreaks>
</worksheet>
</file>

<file path=xl/worksheets/sheet7.xml><?xml version="1.0" encoding="utf-8"?>
<worksheet xmlns="http://schemas.openxmlformats.org/spreadsheetml/2006/main" xmlns:r="http://schemas.openxmlformats.org/officeDocument/2006/relationships">
  <sheetPr>
    <tabColor theme="9" tint="0.5999900102615356"/>
  </sheetPr>
  <dimension ref="A4:K89"/>
  <sheetViews>
    <sheetView showGridLines="0" view="pageBreakPreview" zoomScale="130" zoomScaleNormal="115" zoomScaleSheetLayoutView="130" zoomScalePageLayoutView="0" workbookViewId="0" topLeftCell="A40">
      <selection activeCell="K6" sqref="K6"/>
    </sheetView>
  </sheetViews>
  <sheetFormatPr defaultColWidth="8.75390625" defaultRowHeight="15.75"/>
  <cols>
    <col min="1" max="1" width="2.25390625" style="594" customWidth="1"/>
    <col min="2" max="2" width="6.00390625" style="610" customWidth="1"/>
    <col min="3" max="3" width="33.625" style="468" customWidth="1"/>
    <col min="4" max="4" width="4.50390625" style="469" customWidth="1"/>
    <col min="5" max="5" width="8.25390625" style="470" customWidth="1"/>
    <col min="6" max="6" width="11.25390625" style="470" customWidth="1"/>
    <col min="7" max="7" width="13.50390625" style="470" customWidth="1"/>
    <col min="8" max="8" width="8.625" style="190" customWidth="1"/>
    <col min="9" max="9" width="9.00390625" style="187" customWidth="1"/>
    <col min="10" max="16384" width="8.75390625" style="187" customWidth="1"/>
  </cols>
  <sheetData>
    <row r="1" ht="15.75" customHeight="1"/>
    <row r="2" ht="15.75" customHeight="1"/>
    <row r="3" ht="15.75" customHeight="1"/>
    <row r="4" spans="1:9" s="196" customFormat="1" ht="15.75" customHeight="1">
      <c r="A4" s="595"/>
      <c r="B4" s="595" t="s">
        <v>372</v>
      </c>
      <c r="C4" s="472"/>
      <c r="D4" s="473"/>
      <c r="E4" s="474"/>
      <c r="F4" s="474"/>
      <c r="G4" s="474"/>
      <c r="I4" s="471"/>
    </row>
    <row r="5" spans="1:9" s="478" customFormat="1" ht="15.75" customHeight="1">
      <c r="A5" s="596"/>
      <c r="B5" s="596"/>
      <c r="C5" s="475"/>
      <c r="D5" s="476"/>
      <c r="E5" s="477"/>
      <c r="F5" s="477"/>
      <c r="G5" s="477"/>
      <c r="I5" s="479"/>
    </row>
    <row r="6" spans="1:9" s="478" customFormat="1" ht="15.75" customHeight="1">
      <c r="A6" s="596"/>
      <c r="B6" s="596"/>
      <c r="C6" s="475"/>
      <c r="D6" s="476"/>
      <c r="E6" s="477"/>
      <c r="F6" s="477"/>
      <c r="G6" s="477"/>
      <c r="I6" s="479"/>
    </row>
    <row r="7" spans="1:9" s="478" customFormat="1" ht="15.75" customHeight="1">
      <c r="A7" s="596"/>
      <c r="B7" s="596"/>
      <c r="C7" s="475"/>
      <c r="D7" s="476"/>
      <c r="E7" s="477"/>
      <c r="F7" s="477"/>
      <c r="G7" s="477"/>
      <c r="I7" s="479"/>
    </row>
    <row r="8" spans="1:9" s="485" customFormat="1" ht="15.75" customHeight="1">
      <c r="A8" s="589"/>
      <c r="B8" s="589" t="s">
        <v>373</v>
      </c>
      <c r="C8" s="481"/>
      <c r="D8" s="482"/>
      <c r="E8" s="483"/>
      <c r="F8" s="483"/>
      <c r="G8" s="484">
        <f>G28</f>
        <v>0</v>
      </c>
      <c r="I8" s="486"/>
    </row>
    <row r="9" spans="1:9" s="485" customFormat="1" ht="15.75" customHeight="1">
      <c r="A9" s="589"/>
      <c r="B9" s="589" t="s">
        <v>374</v>
      </c>
      <c r="C9" s="481"/>
      <c r="D9" s="482"/>
      <c r="E9" s="483"/>
      <c r="F9" s="483"/>
      <c r="G9" s="484">
        <f>G46</f>
        <v>0</v>
      </c>
      <c r="I9" s="486"/>
    </row>
    <row r="10" spans="1:9" s="485" customFormat="1" ht="15.75" customHeight="1">
      <c r="A10" s="589"/>
      <c r="B10" s="589" t="s">
        <v>375</v>
      </c>
      <c r="C10" s="481"/>
      <c r="D10" s="482"/>
      <c r="E10" s="483"/>
      <c r="F10" s="483"/>
      <c r="G10" s="484">
        <f>G70</f>
        <v>0</v>
      </c>
      <c r="I10" s="486"/>
    </row>
    <row r="11" spans="1:9" s="485" customFormat="1" ht="15.75" customHeight="1">
      <c r="A11" s="589"/>
      <c r="B11" s="589" t="s">
        <v>376</v>
      </c>
      <c r="C11" s="481"/>
      <c r="D11" s="482"/>
      <c r="E11" s="483"/>
      <c r="F11" s="483"/>
      <c r="G11" s="484">
        <f>G77</f>
        <v>0</v>
      </c>
      <c r="I11" s="486"/>
    </row>
    <row r="12" spans="1:9" s="485" customFormat="1" ht="15.75" customHeight="1">
      <c r="A12" s="589"/>
      <c r="B12" s="611"/>
      <c r="C12" s="488"/>
      <c r="D12" s="488"/>
      <c r="E12" s="489"/>
      <c r="F12" s="489"/>
      <c r="G12" s="490"/>
      <c r="I12" s="486"/>
    </row>
    <row r="13" spans="1:9" s="485" customFormat="1" ht="15.75" customHeight="1" thickBot="1">
      <c r="A13" s="589"/>
      <c r="B13" s="589" t="s">
        <v>42</v>
      </c>
      <c r="C13" s="481"/>
      <c r="D13" s="482"/>
      <c r="E13" s="483"/>
      <c r="F13" s="483"/>
      <c r="G13" s="491">
        <f>SUM(G8:G12)</f>
        <v>0</v>
      </c>
      <c r="I13" s="486"/>
    </row>
    <row r="14" spans="1:9" s="485" customFormat="1" ht="15.75" customHeight="1" thickTop="1">
      <c r="A14" s="589"/>
      <c r="B14" s="589"/>
      <c r="C14" s="481"/>
      <c r="D14" s="482"/>
      <c r="E14" s="483"/>
      <c r="F14" s="483"/>
      <c r="G14" s="483"/>
      <c r="I14" s="486"/>
    </row>
    <row r="15" spans="1:9" s="485" customFormat="1" ht="15.75" customHeight="1">
      <c r="A15" s="589"/>
      <c r="B15" s="589" t="s">
        <v>377</v>
      </c>
      <c r="C15" s="481"/>
      <c r="D15" s="482"/>
      <c r="E15" s="483"/>
      <c r="F15" s="483"/>
      <c r="G15" s="484">
        <f>G13*0.22</f>
        <v>0</v>
      </c>
      <c r="I15" s="486"/>
    </row>
    <row r="16" spans="1:9" s="485" customFormat="1" ht="15.75" customHeight="1">
      <c r="A16" s="589"/>
      <c r="B16" s="611"/>
      <c r="C16" s="488"/>
      <c r="D16" s="488"/>
      <c r="E16" s="489"/>
      <c r="F16" s="489"/>
      <c r="G16" s="490"/>
      <c r="I16" s="486"/>
    </row>
    <row r="17" spans="1:9" s="485" customFormat="1" ht="15.75" customHeight="1" thickBot="1">
      <c r="A17" s="589"/>
      <c r="B17" s="589" t="s">
        <v>44</v>
      </c>
      <c r="C17" s="481"/>
      <c r="D17" s="482"/>
      <c r="E17" s="483"/>
      <c r="F17" s="483"/>
      <c r="G17" s="491">
        <f>SUM(G13:G16)</f>
        <v>0</v>
      </c>
      <c r="I17" s="486"/>
    </row>
    <row r="18" spans="1:9" s="485" customFormat="1" ht="15.75" customHeight="1" thickTop="1">
      <c r="A18" s="589"/>
      <c r="B18" s="589"/>
      <c r="C18" s="481"/>
      <c r="D18" s="482"/>
      <c r="E18" s="483"/>
      <c r="F18" s="483"/>
      <c r="G18" s="483"/>
      <c r="I18" s="486"/>
    </row>
    <row r="19" spans="1:9" s="485" customFormat="1" ht="15.75" customHeight="1">
      <c r="A19" s="589"/>
      <c r="B19" s="589"/>
      <c r="C19" s="481"/>
      <c r="D19" s="482"/>
      <c r="E19" s="483"/>
      <c r="F19" s="483"/>
      <c r="G19" s="483"/>
      <c r="I19" s="486"/>
    </row>
    <row r="20" spans="1:9" s="485" customFormat="1" ht="15.75" customHeight="1">
      <c r="A20" s="589"/>
      <c r="B20" s="589"/>
      <c r="C20" s="481"/>
      <c r="D20" s="482"/>
      <c r="E20" s="483"/>
      <c r="F20" s="483"/>
      <c r="G20" s="483"/>
      <c r="I20" s="486"/>
    </row>
    <row r="21" spans="1:9" s="496" customFormat="1" ht="15.75" customHeight="1">
      <c r="A21" s="597"/>
      <c r="B21" s="597"/>
      <c r="C21" s="493"/>
      <c r="D21" s="494"/>
      <c r="E21" s="495"/>
      <c r="F21" s="495"/>
      <c r="G21" s="495"/>
      <c r="I21" s="497"/>
    </row>
    <row r="22" spans="1:9" s="503" customFormat="1" ht="15.75" customHeight="1">
      <c r="A22" s="598"/>
      <c r="B22" s="598"/>
      <c r="C22" s="498"/>
      <c r="D22" s="499"/>
      <c r="E22" s="500"/>
      <c r="F22" s="500"/>
      <c r="G22" s="500"/>
      <c r="H22" s="501"/>
      <c r="I22" s="502"/>
    </row>
    <row r="23" spans="1:8" s="232" customFormat="1" ht="12" customHeight="1">
      <c r="A23" s="599" t="s">
        <v>46</v>
      </c>
      <c r="B23" s="599" t="s">
        <v>47</v>
      </c>
      <c r="C23" s="504" t="s">
        <v>48</v>
      </c>
      <c r="D23" s="504" t="s">
        <v>49</v>
      </c>
      <c r="E23" s="505" t="s">
        <v>50</v>
      </c>
      <c r="F23" s="505" t="s">
        <v>51</v>
      </c>
      <c r="G23" s="505" t="s">
        <v>52</v>
      </c>
      <c r="H23" s="231"/>
    </row>
    <row r="24" spans="1:8" s="232" customFormat="1" ht="12" customHeight="1">
      <c r="A24" s="600"/>
      <c r="B24" s="600"/>
      <c r="C24" s="506"/>
      <c r="D24" s="506"/>
      <c r="E24" s="507"/>
      <c r="F24" s="507"/>
      <c r="G24" s="507"/>
      <c r="H24" s="231"/>
    </row>
    <row r="25" spans="1:9" s="204" customFormat="1" ht="12" customHeight="1">
      <c r="A25" s="589"/>
      <c r="B25" s="604" t="s">
        <v>53</v>
      </c>
      <c r="C25" s="480" t="s">
        <v>378</v>
      </c>
      <c r="D25" s="481"/>
      <c r="E25" s="508"/>
      <c r="F25" s="508"/>
      <c r="G25" s="508"/>
      <c r="H25" s="190"/>
      <c r="I25" s="194"/>
    </row>
    <row r="26" spans="1:9" s="204" customFormat="1" ht="12" customHeight="1">
      <c r="A26" s="589"/>
      <c r="B26" s="604"/>
      <c r="C26" s="480"/>
      <c r="D26" s="481"/>
      <c r="E26" s="508"/>
      <c r="F26" s="508"/>
      <c r="G26" s="508"/>
      <c r="H26" s="190"/>
      <c r="I26" s="194"/>
    </row>
    <row r="27" spans="1:9" s="204" customFormat="1" ht="12" customHeight="1">
      <c r="A27" s="601">
        <v>1</v>
      </c>
      <c r="B27" s="607" t="s">
        <v>91</v>
      </c>
      <c r="C27" s="510" t="s">
        <v>379</v>
      </c>
      <c r="D27" s="511" t="s">
        <v>380</v>
      </c>
      <c r="E27" s="512">
        <v>103</v>
      </c>
      <c r="F27" s="512"/>
      <c r="G27" s="512">
        <f>E27*F27</f>
        <v>0</v>
      </c>
      <c r="H27" s="190"/>
      <c r="I27" s="513"/>
    </row>
    <row r="28" spans="1:11" s="204" customFormat="1" ht="12" customHeight="1">
      <c r="A28" s="602"/>
      <c r="B28" s="612"/>
      <c r="C28" s="514" t="s">
        <v>42</v>
      </c>
      <c r="D28" s="515"/>
      <c r="E28" s="516"/>
      <c r="F28" s="516"/>
      <c r="G28" s="517">
        <f>SUM(G27:G27)</f>
        <v>0</v>
      </c>
      <c r="H28" s="190"/>
      <c r="I28" s="518"/>
      <c r="J28" s="519"/>
      <c r="K28" s="519"/>
    </row>
    <row r="29" spans="1:9" s="204" customFormat="1" ht="2.25" customHeight="1">
      <c r="A29" s="603"/>
      <c r="B29" s="613"/>
      <c r="C29" s="520"/>
      <c r="D29" s="521"/>
      <c r="E29" s="522"/>
      <c r="F29" s="522"/>
      <c r="G29" s="508"/>
      <c r="H29" s="190"/>
      <c r="I29" s="194"/>
    </row>
    <row r="30" spans="1:9" s="204" customFormat="1" ht="12" customHeight="1">
      <c r="A30" s="604"/>
      <c r="B30" s="604" t="s">
        <v>69</v>
      </c>
      <c r="C30" s="480" t="s">
        <v>381</v>
      </c>
      <c r="D30" s="481"/>
      <c r="E30" s="523"/>
      <c r="F30" s="523"/>
      <c r="G30" s="523"/>
      <c r="H30" s="190"/>
      <c r="I30" s="194"/>
    </row>
    <row r="31" spans="1:9" s="204" customFormat="1" ht="12" customHeight="1">
      <c r="A31" s="604"/>
      <c r="B31" s="604"/>
      <c r="C31" s="480"/>
      <c r="D31" s="481"/>
      <c r="E31" s="523"/>
      <c r="F31" s="523"/>
      <c r="G31" s="523"/>
      <c r="H31" s="190"/>
      <c r="I31" s="194"/>
    </row>
    <row r="32" spans="1:9" s="204" customFormat="1" ht="22.5">
      <c r="A32" s="605">
        <v>1</v>
      </c>
      <c r="B32" s="607" t="s">
        <v>91</v>
      </c>
      <c r="C32" s="524" t="s">
        <v>382</v>
      </c>
      <c r="D32" s="511" t="s">
        <v>334</v>
      </c>
      <c r="E32" s="280">
        <v>1</v>
      </c>
      <c r="F32" s="512"/>
      <c r="G32" s="512">
        <f>E32*F32</f>
        <v>0</v>
      </c>
      <c r="H32" s="247"/>
      <c r="I32" s="187"/>
    </row>
    <row r="33" spans="1:9" s="204" customFormat="1" ht="22.5">
      <c r="A33" s="605">
        <v>2</v>
      </c>
      <c r="B33" s="607" t="s">
        <v>91</v>
      </c>
      <c r="C33" s="524" t="s">
        <v>383</v>
      </c>
      <c r="D33" s="511" t="s">
        <v>334</v>
      </c>
      <c r="E33" s="280">
        <v>1</v>
      </c>
      <c r="F33" s="512"/>
      <c r="G33" s="512">
        <f aca="true" t="shared" si="0" ref="G33:G45">E33*F33</f>
        <v>0</v>
      </c>
      <c r="H33" s="247"/>
      <c r="I33" s="187"/>
    </row>
    <row r="34" spans="1:9" s="204" customFormat="1" ht="45">
      <c r="A34" s="605">
        <v>3</v>
      </c>
      <c r="B34" s="607" t="s">
        <v>91</v>
      </c>
      <c r="C34" s="524" t="s">
        <v>384</v>
      </c>
      <c r="D34" s="511" t="s">
        <v>60</v>
      </c>
      <c r="E34" s="280">
        <v>5</v>
      </c>
      <c r="F34" s="512"/>
      <c r="G34" s="512">
        <f t="shared" si="0"/>
        <v>0</v>
      </c>
      <c r="H34" s="247"/>
      <c r="I34" s="187"/>
    </row>
    <row r="35" spans="1:9" s="204" customFormat="1" ht="67.5">
      <c r="A35" s="605">
        <v>4</v>
      </c>
      <c r="B35" s="607" t="s">
        <v>91</v>
      </c>
      <c r="C35" s="524" t="s">
        <v>385</v>
      </c>
      <c r="D35" s="511" t="s">
        <v>380</v>
      </c>
      <c r="E35" s="280">
        <v>80</v>
      </c>
      <c r="F35" s="512"/>
      <c r="G35" s="512">
        <f t="shared" si="0"/>
        <v>0</v>
      </c>
      <c r="H35" s="247"/>
      <c r="I35" s="187"/>
    </row>
    <row r="36" spans="1:9" s="204" customFormat="1" ht="56.25" customHeight="1">
      <c r="A36" s="605">
        <v>5</v>
      </c>
      <c r="B36" s="607" t="s">
        <v>91</v>
      </c>
      <c r="C36" s="524" t="s">
        <v>386</v>
      </c>
      <c r="D36" s="511" t="s">
        <v>380</v>
      </c>
      <c r="E36" s="280">
        <v>10</v>
      </c>
      <c r="F36" s="512"/>
      <c r="G36" s="512">
        <f t="shared" si="0"/>
        <v>0</v>
      </c>
      <c r="H36" s="247"/>
      <c r="I36" s="187"/>
    </row>
    <row r="37" spans="1:9" s="204" customFormat="1" ht="67.5">
      <c r="A37" s="605">
        <v>6</v>
      </c>
      <c r="B37" s="607" t="s">
        <v>91</v>
      </c>
      <c r="C37" s="524" t="s">
        <v>387</v>
      </c>
      <c r="D37" s="511" t="s">
        <v>380</v>
      </c>
      <c r="E37" s="280">
        <v>7</v>
      </c>
      <c r="F37" s="512"/>
      <c r="G37" s="512">
        <f t="shared" si="0"/>
        <v>0</v>
      </c>
      <c r="H37" s="247"/>
      <c r="I37" s="187"/>
    </row>
    <row r="38" spans="1:9" s="204" customFormat="1" ht="12" customHeight="1">
      <c r="A38" s="605">
        <v>7</v>
      </c>
      <c r="B38" s="607" t="s">
        <v>91</v>
      </c>
      <c r="C38" s="524" t="s">
        <v>388</v>
      </c>
      <c r="D38" s="511" t="s">
        <v>380</v>
      </c>
      <c r="E38" s="280">
        <v>80</v>
      </c>
      <c r="F38" s="512"/>
      <c r="G38" s="512">
        <f t="shared" si="0"/>
        <v>0</v>
      </c>
      <c r="H38" s="247"/>
      <c r="I38" s="187"/>
    </row>
    <row r="39" spans="1:9" s="204" customFormat="1" ht="24" customHeight="1">
      <c r="A39" s="605">
        <v>8</v>
      </c>
      <c r="B39" s="607" t="s">
        <v>91</v>
      </c>
      <c r="C39" s="524" t="s">
        <v>389</v>
      </c>
      <c r="D39" s="511" t="s">
        <v>60</v>
      </c>
      <c r="E39" s="280">
        <v>8</v>
      </c>
      <c r="F39" s="512"/>
      <c r="G39" s="512">
        <f t="shared" si="0"/>
        <v>0</v>
      </c>
      <c r="H39" s="247"/>
      <c r="I39" s="187"/>
    </row>
    <row r="40" spans="1:9" s="204" customFormat="1" ht="12" customHeight="1">
      <c r="A40" s="605">
        <v>9</v>
      </c>
      <c r="B40" s="607" t="s">
        <v>91</v>
      </c>
      <c r="C40" s="524" t="s">
        <v>390</v>
      </c>
      <c r="D40" s="511" t="s">
        <v>60</v>
      </c>
      <c r="E40" s="280">
        <v>2</v>
      </c>
      <c r="F40" s="512"/>
      <c r="G40" s="512">
        <f t="shared" si="0"/>
        <v>0</v>
      </c>
      <c r="H40" s="247"/>
      <c r="I40" s="187"/>
    </row>
    <row r="41" spans="1:9" s="204" customFormat="1" ht="78.75">
      <c r="A41" s="605">
        <v>10</v>
      </c>
      <c r="B41" s="607" t="s">
        <v>91</v>
      </c>
      <c r="C41" s="524" t="s">
        <v>391</v>
      </c>
      <c r="D41" s="511" t="s">
        <v>60</v>
      </c>
      <c r="E41" s="280">
        <v>1</v>
      </c>
      <c r="F41" s="512"/>
      <c r="G41" s="512">
        <f t="shared" si="0"/>
        <v>0</v>
      </c>
      <c r="H41" s="247"/>
      <c r="I41" s="187"/>
    </row>
    <row r="42" spans="1:9" s="204" customFormat="1" ht="78.75">
      <c r="A42" s="605">
        <v>11</v>
      </c>
      <c r="B42" s="607" t="s">
        <v>91</v>
      </c>
      <c r="C42" s="524" t="s">
        <v>392</v>
      </c>
      <c r="D42" s="511" t="s">
        <v>60</v>
      </c>
      <c r="E42" s="280">
        <v>1</v>
      </c>
      <c r="F42" s="512"/>
      <c r="G42" s="512">
        <f t="shared" si="0"/>
        <v>0</v>
      </c>
      <c r="H42" s="247"/>
      <c r="I42" s="187"/>
    </row>
    <row r="43" spans="1:9" s="204" customFormat="1" ht="78.75">
      <c r="A43" s="605">
        <v>12</v>
      </c>
      <c r="B43" s="607" t="s">
        <v>91</v>
      </c>
      <c r="C43" s="524" t="s">
        <v>393</v>
      </c>
      <c r="D43" s="511" t="s">
        <v>60</v>
      </c>
      <c r="E43" s="280">
        <v>1</v>
      </c>
      <c r="F43" s="512"/>
      <c r="G43" s="512">
        <f t="shared" si="0"/>
        <v>0</v>
      </c>
      <c r="H43" s="247"/>
      <c r="I43" s="187"/>
    </row>
    <row r="44" spans="1:9" s="204" customFormat="1" ht="22.5">
      <c r="A44" s="605">
        <v>13</v>
      </c>
      <c r="B44" s="607" t="s">
        <v>91</v>
      </c>
      <c r="C44" s="524" t="s">
        <v>394</v>
      </c>
      <c r="D44" s="511" t="s">
        <v>60</v>
      </c>
      <c r="E44" s="280">
        <v>8</v>
      </c>
      <c r="F44" s="512"/>
      <c r="G44" s="512">
        <f t="shared" si="0"/>
        <v>0</v>
      </c>
      <c r="H44" s="247"/>
      <c r="I44" s="187"/>
    </row>
    <row r="45" spans="1:9" s="204" customFormat="1" ht="22.5">
      <c r="A45" s="605">
        <v>14</v>
      </c>
      <c r="B45" s="607" t="s">
        <v>91</v>
      </c>
      <c r="C45" s="524" t="s">
        <v>395</v>
      </c>
      <c r="D45" s="511" t="s">
        <v>60</v>
      </c>
      <c r="E45" s="280">
        <v>9</v>
      </c>
      <c r="F45" s="512"/>
      <c r="G45" s="512">
        <f t="shared" si="0"/>
        <v>0</v>
      </c>
      <c r="H45" s="247"/>
      <c r="I45" s="187"/>
    </row>
    <row r="46" spans="1:7" ht="12" customHeight="1">
      <c r="A46" s="602"/>
      <c r="B46" s="612"/>
      <c r="C46" s="514" t="s">
        <v>42</v>
      </c>
      <c r="D46" s="515"/>
      <c r="E46" s="516"/>
      <c r="F46" s="516"/>
      <c r="G46" s="517">
        <f>SUM(G32:G45)</f>
        <v>0</v>
      </c>
    </row>
    <row r="47" spans="1:7" ht="12" customHeight="1">
      <c r="A47" s="603"/>
      <c r="B47" s="613"/>
      <c r="C47" s="520"/>
      <c r="D47" s="521"/>
      <c r="E47" s="522"/>
      <c r="F47" s="522"/>
      <c r="G47" s="508"/>
    </row>
    <row r="48" spans="1:9" s="204" customFormat="1" ht="12" customHeight="1">
      <c r="A48" s="604"/>
      <c r="B48" s="604" t="s">
        <v>86</v>
      </c>
      <c r="C48" s="480" t="s">
        <v>396</v>
      </c>
      <c r="D48" s="481"/>
      <c r="E48" s="523"/>
      <c r="F48" s="523"/>
      <c r="G48" s="523"/>
      <c r="H48" s="190"/>
      <c r="I48" s="194"/>
    </row>
    <row r="49" spans="1:9" s="298" customFormat="1" ht="12" customHeight="1">
      <c r="A49" s="606"/>
      <c r="B49" s="606"/>
      <c r="C49" s="492"/>
      <c r="D49" s="493"/>
      <c r="E49" s="525"/>
      <c r="F49" s="525"/>
      <c r="G49" s="525"/>
      <c r="H49" s="190"/>
      <c r="I49" s="187"/>
    </row>
    <row r="50" spans="1:8" s="529" customFormat="1" ht="12" customHeight="1">
      <c r="A50" s="607">
        <v>1</v>
      </c>
      <c r="B50" s="607" t="s">
        <v>91</v>
      </c>
      <c r="C50" s="526" t="s">
        <v>397</v>
      </c>
      <c r="D50" s="509" t="s">
        <v>380</v>
      </c>
      <c r="E50" s="527">
        <v>103</v>
      </c>
      <c r="F50" s="280"/>
      <c r="G50" s="527">
        <f>E50*F50</f>
        <v>0</v>
      </c>
      <c r="H50" s="528"/>
    </row>
    <row r="51" spans="1:8" s="529" customFormat="1" ht="12" customHeight="1">
      <c r="A51" s="607">
        <v>2</v>
      </c>
      <c r="B51" s="607" t="s">
        <v>91</v>
      </c>
      <c r="C51" s="526" t="s">
        <v>398</v>
      </c>
      <c r="D51" s="509" t="s">
        <v>380</v>
      </c>
      <c r="E51" s="530">
        <v>589</v>
      </c>
      <c r="F51" s="280"/>
      <c r="G51" s="527">
        <f aca="true" t="shared" si="1" ref="G51:G69">E51*F51</f>
        <v>0</v>
      </c>
      <c r="H51" s="528"/>
    </row>
    <row r="52" spans="1:8" s="529" customFormat="1" ht="12" customHeight="1">
      <c r="A52" s="607">
        <v>3</v>
      </c>
      <c r="B52" s="607" t="s">
        <v>91</v>
      </c>
      <c r="C52" s="526" t="s">
        <v>399</v>
      </c>
      <c r="D52" s="509" t="s">
        <v>380</v>
      </c>
      <c r="E52" s="530">
        <v>589</v>
      </c>
      <c r="F52" s="280"/>
      <c r="G52" s="527">
        <f t="shared" si="1"/>
        <v>0</v>
      </c>
      <c r="H52" s="528"/>
    </row>
    <row r="53" spans="1:8" s="529" customFormat="1" ht="22.5">
      <c r="A53" s="607">
        <v>4</v>
      </c>
      <c r="B53" s="607" t="s">
        <v>91</v>
      </c>
      <c r="C53" s="526" t="s">
        <v>400</v>
      </c>
      <c r="D53" s="509" t="s">
        <v>60</v>
      </c>
      <c r="E53" s="530">
        <v>2</v>
      </c>
      <c r="F53" s="280"/>
      <c r="G53" s="527">
        <f t="shared" si="1"/>
        <v>0</v>
      </c>
      <c r="H53" s="528"/>
    </row>
    <row r="54" spans="1:8" s="529" customFormat="1" ht="22.5">
      <c r="A54" s="607">
        <v>5</v>
      </c>
      <c r="B54" s="607" t="s">
        <v>91</v>
      </c>
      <c r="C54" s="526" t="s">
        <v>401</v>
      </c>
      <c r="D54" s="509" t="s">
        <v>60</v>
      </c>
      <c r="E54" s="530">
        <v>1</v>
      </c>
      <c r="F54" s="280"/>
      <c r="G54" s="527">
        <f t="shared" si="1"/>
        <v>0</v>
      </c>
      <c r="H54" s="528"/>
    </row>
    <row r="55" spans="1:8" s="529" customFormat="1" ht="22.5">
      <c r="A55" s="607">
        <v>6</v>
      </c>
      <c r="B55" s="607" t="s">
        <v>91</v>
      </c>
      <c r="C55" s="526" t="s">
        <v>402</v>
      </c>
      <c r="D55" s="509" t="s">
        <v>60</v>
      </c>
      <c r="E55" s="530">
        <v>2</v>
      </c>
      <c r="F55" s="280"/>
      <c r="G55" s="527">
        <f t="shared" si="1"/>
        <v>0</v>
      </c>
      <c r="H55" s="528"/>
    </row>
    <row r="56" spans="1:8" s="529" customFormat="1" ht="33.75">
      <c r="A56" s="607">
        <v>7</v>
      </c>
      <c r="B56" s="607" t="s">
        <v>91</v>
      </c>
      <c r="C56" s="526" t="s">
        <v>403</v>
      </c>
      <c r="D56" s="509" t="s">
        <v>380</v>
      </c>
      <c r="E56" s="530">
        <v>50</v>
      </c>
      <c r="F56" s="280"/>
      <c r="G56" s="527">
        <f t="shared" si="1"/>
        <v>0</v>
      </c>
      <c r="H56" s="528"/>
    </row>
    <row r="57" spans="1:8" s="529" customFormat="1" ht="12" customHeight="1">
      <c r="A57" s="607">
        <v>8</v>
      </c>
      <c r="B57" s="607" t="s">
        <v>91</v>
      </c>
      <c r="C57" s="526" t="s">
        <v>404</v>
      </c>
      <c r="D57" s="509" t="s">
        <v>60</v>
      </c>
      <c r="E57" s="530">
        <v>2</v>
      </c>
      <c r="F57" s="280"/>
      <c r="G57" s="527">
        <f t="shared" si="1"/>
        <v>0</v>
      </c>
      <c r="H57" s="528"/>
    </row>
    <row r="58" spans="1:8" s="529" customFormat="1" ht="45">
      <c r="A58" s="607">
        <v>9</v>
      </c>
      <c r="B58" s="607" t="s">
        <v>91</v>
      </c>
      <c r="C58" s="526" t="s">
        <v>405</v>
      </c>
      <c r="D58" s="509" t="s">
        <v>334</v>
      </c>
      <c r="E58" s="530">
        <v>1</v>
      </c>
      <c r="F58" s="280"/>
      <c r="G58" s="527">
        <f t="shared" si="1"/>
        <v>0</v>
      </c>
      <c r="H58" s="528"/>
    </row>
    <row r="59" spans="1:8" s="529" customFormat="1" ht="22.5">
      <c r="A59" s="607">
        <v>10</v>
      </c>
      <c r="B59" s="607" t="s">
        <v>91</v>
      </c>
      <c r="C59" s="526" t="s">
        <v>406</v>
      </c>
      <c r="D59" s="509" t="s">
        <v>60</v>
      </c>
      <c r="E59" s="530">
        <v>1</v>
      </c>
      <c r="F59" s="280"/>
      <c r="G59" s="527">
        <f t="shared" si="1"/>
        <v>0</v>
      </c>
      <c r="H59" s="528"/>
    </row>
    <row r="60" spans="1:8" s="529" customFormat="1" ht="22.5">
      <c r="A60" s="607">
        <v>11</v>
      </c>
      <c r="B60" s="607" t="s">
        <v>91</v>
      </c>
      <c r="C60" s="526" t="s">
        <v>407</v>
      </c>
      <c r="D60" s="509" t="s">
        <v>60</v>
      </c>
      <c r="E60" s="530">
        <v>1</v>
      </c>
      <c r="F60" s="280"/>
      <c r="G60" s="527">
        <f t="shared" si="1"/>
        <v>0</v>
      </c>
      <c r="H60" s="528"/>
    </row>
    <row r="61" spans="1:8" s="529" customFormat="1" ht="22.5">
      <c r="A61" s="607">
        <v>12</v>
      </c>
      <c r="B61" s="607" t="s">
        <v>91</v>
      </c>
      <c r="C61" s="526" t="s">
        <v>408</v>
      </c>
      <c r="D61" s="509" t="s">
        <v>60</v>
      </c>
      <c r="E61" s="530">
        <v>2</v>
      </c>
      <c r="F61" s="280"/>
      <c r="G61" s="527">
        <f t="shared" si="1"/>
        <v>0</v>
      </c>
      <c r="H61" s="528"/>
    </row>
    <row r="62" spans="1:8" s="529" customFormat="1" ht="22.5">
      <c r="A62" s="607">
        <v>13</v>
      </c>
      <c r="B62" s="607" t="s">
        <v>91</v>
      </c>
      <c r="C62" s="526" t="s">
        <v>409</v>
      </c>
      <c r="D62" s="509" t="s">
        <v>60</v>
      </c>
      <c r="E62" s="530">
        <v>1</v>
      </c>
      <c r="F62" s="280"/>
      <c r="G62" s="527">
        <f t="shared" si="1"/>
        <v>0</v>
      </c>
      <c r="H62" s="528"/>
    </row>
    <row r="63" spans="1:8" s="529" customFormat="1" ht="22.5">
      <c r="A63" s="607">
        <v>14</v>
      </c>
      <c r="B63" s="607" t="s">
        <v>91</v>
      </c>
      <c r="C63" s="526" t="s">
        <v>410</v>
      </c>
      <c r="D63" s="509" t="s">
        <v>60</v>
      </c>
      <c r="E63" s="530">
        <v>1</v>
      </c>
      <c r="F63" s="280"/>
      <c r="G63" s="527">
        <f t="shared" si="1"/>
        <v>0</v>
      </c>
      <c r="H63" s="528"/>
    </row>
    <row r="64" spans="1:8" s="529" customFormat="1" ht="90">
      <c r="A64" s="607">
        <v>15</v>
      </c>
      <c r="B64" s="607" t="s">
        <v>91</v>
      </c>
      <c r="C64" s="526" t="s">
        <v>411</v>
      </c>
      <c r="D64" s="509" t="s">
        <v>60</v>
      </c>
      <c r="E64" s="530">
        <v>2</v>
      </c>
      <c r="F64" s="280"/>
      <c r="G64" s="527">
        <f t="shared" si="1"/>
        <v>0</v>
      </c>
      <c r="H64" s="528"/>
    </row>
    <row r="65" spans="1:8" s="529" customFormat="1" ht="33.75">
      <c r="A65" s="607">
        <v>16</v>
      </c>
      <c r="B65" s="607" t="s">
        <v>91</v>
      </c>
      <c r="C65" s="526" t="s">
        <v>412</v>
      </c>
      <c r="D65" s="509" t="s">
        <v>60</v>
      </c>
      <c r="E65" s="530">
        <v>2</v>
      </c>
      <c r="F65" s="280"/>
      <c r="G65" s="527">
        <f t="shared" si="1"/>
        <v>0</v>
      </c>
      <c r="H65" s="528"/>
    </row>
    <row r="66" spans="1:8" s="529" customFormat="1" ht="22.5">
      <c r="A66" s="607">
        <v>17</v>
      </c>
      <c r="B66" s="607" t="s">
        <v>91</v>
      </c>
      <c r="C66" s="526" t="s">
        <v>413</v>
      </c>
      <c r="D66" s="509" t="s">
        <v>334</v>
      </c>
      <c r="E66" s="530">
        <v>1</v>
      </c>
      <c r="F66" s="280"/>
      <c r="G66" s="527">
        <f t="shared" si="1"/>
        <v>0</v>
      </c>
      <c r="H66" s="528"/>
    </row>
    <row r="67" spans="1:8" s="529" customFormat="1" ht="36.75" customHeight="1">
      <c r="A67" s="607">
        <v>18</v>
      </c>
      <c r="B67" s="607" t="s">
        <v>91</v>
      </c>
      <c r="C67" s="526" t="s">
        <v>414</v>
      </c>
      <c r="D67" s="509" t="s">
        <v>334</v>
      </c>
      <c r="E67" s="530">
        <v>1</v>
      </c>
      <c r="F67" s="280"/>
      <c r="G67" s="527">
        <f t="shared" si="1"/>
        <v>0</v>
      </c>
      <c r="H67" s="528"/>
    </row>
    <row r="68" spans="1:8" s="529" customFormat="1" ht="22.5">
      <c r="A68" s="607">
        <v>19</v>
      </c>
      <c r="B68" s="607" t="s">
        <v>91</v>
      </c>
      <c r="C68" s="526" t="s">
        <v>415</v>
      </c>
      <c r="D68" s="509" t="s">
        <v>60</v>
      </c>
      <c r="E68" s="530">
        <v>2</v>
      </c>
      <c r="F68" s="280"/>
      <c r="G68" s="527">
        <f t="shared" si="1"/>
        <v>0</v>
      </c>
      <c r="H68" s="528"/>
    </row>
    <row r="69" spans="1:8" s="529" customFormat="1" ht="33.75">
      <c r="A69" s="607">
        <v>20</v>
      </c>
      <c r="B69" s="607" t="s">
        <v>91</v>
      </c>
      <c r="C69" s="526" t="s">
        <v>416</v>
      </c>
      <c r="D69" s="509" t="s">
        <v>334</v>
      </c>
      <c r="E69" s="530">
        <v>1</v>
      </c>
      <c r="F69" s="280"/>
      <c r="G69" s="527">
        <f t="shared" si="1"/>
        <v>0</v>
      </c>
      <c r="H69" s="528"/>
    </row>
    <row r="70" spans="1:9" s="203" customFormat="1" ht="12" customHeight="1">
      <c r="A70" s="602"/>
      <c r="B70" s="612"/>
      <c r="C70" s="514" t="s">
        <v>42</v>
      </c>
      <c r="D70" s="515"/>
      <c r="E70" s="516"/>
      <c r="F70" s="516"/>
      <c r="G70" s="517">
        <f>SUM(G50:G69)</f>
        <v>0</v>
      </c>
      <c r="H70" s="190"/>
      <c r="I70" s="194"/>
    </row>
    <row r="71" spans="1:9" s="203" customFormat="1" ht="12" customHeight="1">
      <c r="A71" s="603"/>
      <c r="B71" s="613"/>
      <c r="C71" s="520"/>
      <c r="D71" s="521"/>
      <c r="E71" s="522"/>
      <c r="F71" s="522"/>
      <c r="G71" s="508"/>
      <c r="H71" s="190"/>
      <c r="I71" s="194"/>
    </row>
    <row r="72" spans="1:9" s="203" customFormat="1" ht="12" customHeight="1">
      <c r="A72" s="608"/>
      <c r="B72" s="604" t="s">
        <v>104</v>
      </c>
      <c r="C72" s="480" t="s">
        <v>417</v>
      </c>
      <c r="D72" s="532"/>
      <c r="E72" s="533"/>
      <c r="F72" s="533"/>
      <c r="G72" s="533"/>
      <c r="H72" s="190"/>
      <c r="I72" s="194"/>
    </row>
    <row r="73" spans="1:9" s="203" customFormat="1" ht="12" customHeight="1">
      <c r="A73" s="608"/>
      <c r="B73" s="600"/>
      <c r="C73" s="531"/>
      <c r="D73" s="532"/>
      <c r="E73" s="533"/>
      <c r="F73" s="533"/>
      <c r="G73" s="533"/>
      <c r="H73" s="190"/>
      <c r="I73" s="194"/>
    </row>
    <row r="74" spans="1:8" s="277" customFormat="1" ht="22.5">
      <c r="A74" s="601">
        <v>1</v>
      </c>
      <c r="B74" s="607" t="s">
        <v>91</v>
      </c>
      <c r="C74" s="510" t="s">
        <v>418</v>
      </c>
      <c r="D74" s="511" t="s">
        <v>334</v>
      </c>
      <c r="E74" s="512">
        <v>1</v>
      </c>
      <c r="F74" s="512"/>
      <c r="G74" s="512">
        <f>E74*F74</f>
        <v>0</v>
      </c>
      <c r="H74" s="310"/>
    </row>
    <row r="75" spans="1:8" s="277" customFormat="1" ht="22.5">
      <c r="A75" s="601">
        <v>2</v>
      </c>
      <c r="B75" s="607" t="s">
        <v>91</v>
      </c>
      <c r="C75" s="510" t="s">
        <v>419</v>
      </c>
      <c r="D75" s="511" t="s">
        <v>334</v>
      </c>
      <c r="E75" s="512">
        <v>1</v>
      </c>
      <c r="F75" s="512"/>
      <c r="G75" s="512">
        <f>E75*F75</f>
        <v>0</v>
      </c>
      <c r="H75" s="310"/>
    </row>
    <row r="76" spans="1:9" s="203" customFormat="1" ht="22.5">
      <c r="A76" s="609">
        <v>3</v>
      </c>
      <c r="B76" s="614" t="s">
        <v>91</v>
      </c>
      <c r="C76" s="534" t="s">
        <v>420</v>
      </c>
      <c r="D76" s="278" t="s">
        <v>334</v>
      </c>
      <c r="E76" s="280">
        <v>1</v>
      </c>
      <c r="F76" s="280"/>
      <c r="G76" s="280">
        <f>E76*F76</f>
        <v>0</v>
      </c>
      <c r="H76" s="257"/>
      <c r="I76" s="194"/>
    </row>
    <row r="77" spans="1:9" s="203" customFormat="1" ht="12" customHeight="1">
      <c r="A77" s="602"/>
      <c r="B77" s="612"/>
      <c r="C77" s="514" t="s">
        <v>42</v>
      </c>
      <c r="D77" s="515"/>
      <c r="E77" s="516"/>
      <c r="F77" s="516"/>
      <c r="G77" s="517">
        <f>SUM(G74:G76)</f>
        <v>0</v>
      </c>
      <c r="H77" s="535"/>
      <c r="I77" s="194"/>
    </row>
    <row r="78" spans="1:9" s="203" customFormat="1" ht="12" customHeight="1">
      <c r="A78" s="603"/>
      <c r="B78" s="613"/>
      <c r="C78" s="520"/>
      <c r="D78" s="521"/>
      <c r="E78" s="522"/>
      <c r="F78" s="522"/>
      <c r="G78" s="508"/>
      <c r="H78" s="535"/>
      <c r="I78" s="194"/>
    </row>
    <row r="79" spans="1:7" ht="11.25">
      <c r="A79" s="608"/>
      <c r="B79" s="600"/>
      <c r="C79" s="492"/>
      <c r="D79" s="532"/>
      <c r="E79" s="536"/>
      <c r="F79" s="536"/>
      <c r="G79" s="536"/>
    </row>
    <row r="80" spans="1:7" ht="11.25">
      <c r="A80" s="608"/>
      <c r="B80" s="600"/>
      <c r="C80" s="531"/>
      <c r="D80" s="532"/>
      <c r="E80" s="536"/>
      <c r="F80" s="536"/>
      <c r="G80" s="536"/>
    </row>
    <row r="81" spans="1:7" ht="11.25">
      <c r="A81" s="608"/>
      <c r="B81" s="600"/>
      <c r="C81" s="531"/>
      <c r="D81" s="532"/>
      <c r="E81" s="536"/>
      <c r="F81" s="536"/>
      <c r="G81" s="536"/>
    </row>
    <row r="82" spans="1:7" ht="11.25">
      <c r="A82" s="597"/>
      <c r="B82" s="600"/>
      <c r="C82" s="492"/>
      <c r="D82" s="532"/>
      <c r="E82" s="536"/>
      <c r="F82" s="536"/>
      <c r="G82" s="536"/>
    </row>
    <row r="83" spans="1:7" ht="11.25">
      <c r="A83" s="608"/>
      <c r="B83" s="600"/>
      <c r="C83" s="531"/>
      <c r="D83" s="532"/>
      <c r="E83" s="536"/>
      <c r="F83" s="536"/>
      <c r="G83" s="536"/>
    </row>
    <row r="84" spans="1:7" ht="11.25">
      <c r="A84" s="597"/>
      <c r="B84" s="606"/>
      <c r="C84" s="531"/>
      <c r="D84" s="532"/>
      <c r="E84" s="536"/>
      <c r="F84" s="536"/>
      <c r="G84" s="536"/>
    </row>
    <row r="85" spans="1:7" ht="11.25">
      <c r="A85" s="608"/>
      <c r="B85" s="600"/>
      <c r="C85" s="531"/>
      <c r="D85" s="532"/>
      <c r="E85" s="536"/>
      <c r="F85" s="536"/>
      <c r="G85" s="536"/>
    </row>
    <row r="86" spans="1:7" ht="11.25">
      <c r="A86" s="608"/>
      <c r="B86" s="600"/>
      <c r="C86" s="531"/>
      <c r="D86" s="532"/>
      <c r="E86" s="536"/>
      <c r="F86" s="536"/>
      <c r="G86" s="536"/>
    </row>
    <row r="87" spans="1:11" s="190" customFormat="1" ht="11.25">
      <c r="A87" s="608"/>
      <c r="B87" s="600"/>
      <c r="C87" s="531"/>
      <c r="D87" s="532"/>
      <c r="E87" s="536"/>
      <c r="F87" s="536"/>
      <c r="G87" s="536"/>
      <c r="I87" s="187"/>
      <c r="J87" s="187"/>
      <c r="K87" s="187"/>
    </row>
    <row r="88" spans="1:11" s="190" customFormat="1" ht="11.25">
      <c r="A88" s="608"/>
      <c r="B88" s="600"/>
      <c r="C88" s="531"/>
      <c r="D88" s="532"/>
      <c r="E88" s="536"/>
      <c r="F88" s="536"/>
      <c r="G88" s="536"/>
      <c r="I88" s="187"/>
      <c r="J88" s="187"/>
      <c r="K88" s="187"/>
    </row>
    <row r="89" spans="1:11" s="190" customFormat="1" ht="11.25">
      <c r="A89" s="608"/>
      <c r="B89" s="600"/>
      <c r="C89" s="531"/>
      <c r="D89" s="532"/>
      <c r="E89" s="536"/>
      <c r="F89" s="536"/>
      <c r="G89" s="536"/>
      <c r="I89" s="187"/>
      <c r="J89" s="187"/>
      <c r="K89" s="187"/>
    </row>
  </sheetData>
  <sheetProtection/>
  <printOptions horizontalCentered="1"/>
  <pageMargins left="0.1968503937007874" right="0.3937007874015748" top="0.984251968503937" bottom="0.984251968503937" header="0.3937007874015748" footer="0.5905511811023623"/>
  <pageSetup firstPageNumber="25"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1" manualBreakCount="1">
    <brk id="22" max="6" man="1"/>
  </rowBreaks>
</worksheet>
</file>

<file path=xl/worksheets/sheet8.xml><?xml version="1.0" encoding="utf-8"?>
<worksheet xmlns="http://schemas.openxmlformats.org/spreadsheetml/2006/main" xmlns:r="http://schemas.openxmlformats.org/officeDocument/2006/relationships">
  <sheetPr>
    <tabColor theme="2" tint="-0.4999699890613556"/>
  </sheetPr>
  <dimension ref="A1:K482"/>
  <sheetViews>
    <sheetView showGridLines="0" view="pageBreakPreview" zoomScale="115" zoomScaleSheetLayoutView="115" zoomScalePageLayoutView="0" workbookViewId="0" topLeftCell="A1">
      <selection activeCell="C190" sqref="C190"/>
    </sheetView>
  </sheetViews>
  <sheetFormatPr defaultColWidth="8.75390625" defaultRowHeight="15.75"/>
  <cols>
    <col min="1" max="1" width="4.50390625" style="594" customWidth="1"/>
    <col min="2" max="2" width="6.00390625" style="610" customWidth="1"/>
    <col min="3" max="3" width="33.625" style="468" customWidth="1"/>
    <col min="4" max="4" width="4.50390625" style="469" customWidth="1"/>
    <col min="5" max="5" width="8.25390625" style="470" customWidth="1"/>
    <col min="6" max="6" width="11.25390625" style="470" customWidth="1"/>
    <col min="7" max="7" width="13.50390625" style="470" customWidth="1"/>
    <col min="8" max="8" width="8.625" style="190" customWidth="1"/>
    <col min="9" max="9" width="9.00390625" style="187" customWidth="1"/>
    <col min="10" max="16384" width="8.75390625" style="187" customWidth="1"/>
  </cols>
  <sheetData>
    <row r="1" spans="2:7" ht="15.75" customHeight="1">
      <c r="B1" s="616" t="s">
        <v>618</v>
      </c>
      <c r="C1" s="545"/>
      <c r="D1" s="546"/>
      <c r="E1" s="547"/>
      <c r="F1" s="547"/>
      <c r="G1" s="547"/>
    </row>
    <row r="2" spans="2:7" ht="50.25" customHeight="1">
      <c r="B2" s="753" t="s">
        <v>351</v>
      </c>
      <c r="C2" s="754"/>
      <c r="D2" s="754"/>
      <c r="E2" s="754"/>
      <c r="F2" s="754"/>
      <c r="G2" s="754"/>
    </row>
    <row r="3" ht="15.75" customHeight="1"/>
    <row r="4" spans="1:9" s="196" customFormat="1" ht="15.75" customHeight="1">
      <c r="A4" s="595"/>
      <c r="B4" s="728" t="s">
        <v>666</v>
      </c>
      <c r="C4" s="472"/>
      <c r="D4" s="473"/>
      <c r="E4" s="474"/>
      <c r="F4" s="474"/>
      <c r="G4" s="474"/>
      <c r="I4" s="471"/>
    </row>
    <row r="5" spans="1:9" s="478" customFormat="1" ht="15.75" customHeight="1">
      <c r="A5" s="596"/>
      <c r="B5" s="596"/>
      <c r="C5" s="475"/>
      <c r="D5" s="476"/>
      <c r="E5" s="477"/>
      <c r="F5" s="477"/>
      <c r="G5" s="477"/>
      <c r="I5" s="479"/>
    </row>
    <row r="6" spans="1:9" s="478" customFormat="1" ht="15.75" customHeight="1">
      <c r="A6" s="596"/>
      <c r="B6" s="596"/>
      <c r="C6" s="475"/>
      <c r="D6" s="476"/>
      <c r="E6" s="477"/>
      <c r="F6" s="477"/>
      <c r="G6" s="477"/>
      <c r="I6" s="479"/>
    </row>
    <row r="7" spans="1:9" s="478" customFormat="1" ht="15.75" customHeight="1">
      <c r="A7" s="596"/>
      <c r="B7" s="596"/>
      <c r="C7" s="475"/>
      <c r="D7" s="476"/>
      <c r="E7" s="477"/>
      <c r="F7" s="477"/>
      <c r="G7" s="477"/>
      <c r="I7" s="479"/>
    </row>
    <row r="8" spans="1:9" s="485" customFormat="1" ht="15.75" customHeight="1">
      <c r="A8" s="589"/>
      <c r="B8" s="589" t="s">
        <v>786</v>
      </c>
      <c r="C8" s="481"/>
      <c r="D8" s="482"/>
      <c r="E8" s="483"/>
      <c r="F8" s="483"/>
      <c r="G8" s="484">
        <f>G51</f>
        <v>0</v>
      </c>
      <c r="I8" s="486"/>
    </row>
    <row r="9" spans="1:9" s="485" customFormat="1" ht="15.75" customHeight="1">
      <c r="A9" s="589"/>
      <c r="B9" s="589" t="s">
        <v>787</v>
      </c>
      <c r="C9" s="481"/>
      <c r="D9" s="482"/>
      <c r="E9" s="483"/>
      <c r="F9" s="483"/>
      <c r="G9" s="484">
        <f>G164</f>
        <v>0</v>
      </c>
      <c r="I9" s="486"/>
    </row>
    <row r="10" spans="1:9" s="485" customFormat="1" ht="15.75" customHeight="1">
      <c r="A10" s="589"/>
      <c r="B10" s="589" t="s">
        <v>788</v>
      </c>
      <c r="C10" s="481"/>
      <c r="D10" s="482"/>
      <c r="E10" s="483"/>
      <c r="F10" s="483"/>
      <c r="G10" s="484">
        <f>G185</f>
        <v>0</v>
      </c>
      <c r="I10" s="486"/>
    </row>
    <row r="11" spans="1:9" s="485" customFormat="1" ht="15.75" customHeight="1">
      <c r="A11" s="589"/>
      <c r="B11" s="589" t="s">
        <v>789</v>
      </c>
      <c r="C11" s="481"/>
      <c r="D11" s="482"/>
      <c r="E11" s="483"/>
      <c r="F11" s="483"/>
      <c r="G11" s="484">
        <f>G217</f>
        <v>0</v>
      </c>
      <c r="I11" s="486"/>
    </row>
    <row r="12" spans="1:9" s="485" customFormat="1" ht="15.75" customHeight="1">
      <c r="A12" s="589"/>
      <c r="B12" s="611"/>
      <c r="C12" s="488"/>
      <c r="D12" s="488"/>
      <c r="E12" s="489"/>
      <c r="F12" s="489"/>
      <c r="G12" s="490"/>
      <c r="I12" s="486"/>
    </row>
    <row r="13" spans="1:9" s="485" customFormat="1" ht="15.75" customHeight="1" thickBot="1">
      <c r="A13" s="589"/>
      <c r="B13" s="589" t="s">
        <v>42</v>
      </c>
      <c r="C13" s="481"/>
      <c r="D13" s="482"/>
      <c r="E13" s="483"/>
      <c r="F13" s="483"/>
      <c r="G13" s="491">
        <f>SUM(G8:G12)</f>
        <v>0</v>
      </c>
      <c r="I13" s="486"/>
    </row>
    <row r="14" spans="1:9" s="485" customFormat="1" ht="15.75" customHeight="1" thickTop="1">
      <c r="A14" s="589"/>
      <c r="B14" s="589"/>
      <c r="C14" s="481"/>
      <c r="D14" s="482"/>
      <c r="E14" s="483"/>
      <c r="F14" s="483"/>
      <c r="G14" s="483"/>
      <c r="I14" s="486"/>
    </row>
    <row r="15" spans="1:9" s="485" customFormat="1" ht="15.75" customHeight="1">
      <c r="A15" s="589"/>
      <c r="B15" s="589" t="s">
        <v>790</v>
      </c>
      <c r="C15" s="481"/>
      <c r="D15" s="482"/>
      <c r="E15" s="483"/>
      <c r="F15" s="483"/>
      <c r="G15" s="484">
        <f>G13*0.22</f>
        <v>0</v>
      </c>
      <c r="I15" s="486"/>
    </row>
    <row r="16" spans="1:9" s="485" customFormat="1" ht="15.75" customHeight="1">
      <c r="A16" s="589"/>
      <c r="B16" s="611"/>
      <c r="C16" s="488"/>
      <c r="D16" s="488"/>
      <c r="E16" s="489"/>
      <c r="F16" s="489"/>
      <c r="G16" s="490"/>
      <c r="I16" s="486"/>
    </row>
    <row r="17" spans="1:9" s="485" customFormat="1" ht="15.75" customHeight="1" thickBot="1">
      <c r="A17" s="589"/>
      <c r="B17" s="589" t="s">
        <v>44</v>
      </c>
      <c r="C17" s="481"/>
      <c r="D17" s="482"/>
      <c r="E17" s="483"/>
      <c r="F17" s="483"/>
      <c r="G17" s="491">
        <f>SUM(G13:G16)</f>
        <v>0</v>
      </c>
      <c r="I17" s="486"/>
    </row>
    <row r="18" spans="1:9" s="485" customFormat="1" ht="15.75" customHeight="1" thickTop="1">
      <c r="A18" s="589"/>
      <c r="B18" s="589"/>
      <c r="C18" s="481"/>
      <c r="D18" s="482"/>
      <c r="E18" s="483"/>
      <c r="F18" s="483"/>
      <c r="G18" s="483"/>
      <c r="I18" s="486"/>
    </row>
    <row r="19" spans="1:9" s="485" customFormat="1" ht="15.75" customHeight="1">
      <c r="A19" s="589"/>
      <c r="B19" s="589"/>
      <c r="C19" s="481"/>
      <c r="D19" s="482"/>
      <c r="E19" s="483"/>
      <c r="F19" s="483"/>
      <c r="G19" s="483"/>
      <c r="I19" s="486"/>
    </row>
    <row r="20" spans="1:9" s="485" customFormat="1" ht="15.75" customHeight="1">
      <c r="A20" s="589"/>
      <c r="B20" s="589"/>
      <c r="C20" s="481"/>
      <c r="D20" s="482"/>
      <c r="E20" s="483"/>
      <c r="F20" s="483"/>
      <c r="G20" s="483"/>
      <c r="I20" s="486"/>
    </row>
    <row r="21" spans="1:9" s="496" customFormat="1" ht="15.75" customHeight="1">
      <c r="A21" s="597"/>
      <c r="B21" s="597"/>
      <c r="C21" s="493"/>
      <c r="D21" s="494"/>
      <c r="E21" s="495"/>
      <c r="F21" s="495"/>
      <c r="G21" s="495"/>
      <c r="I21" s="497"/>
    </row>
    <row r="22" spans="1:9" s="503" customFormat="1" ht="15.75" customHeight="1">
      <c r="A22" s="598"/>
      <c r="B22" s="598"/>
      <c r="C22" s="498"/>
      <c r="D22" s="499"/>
      <c r="E22" s="500"/>
      <c r="F22" s="500"/>
      <c r="G22" s="500"/>
      <c r="H22" s="501"/>
      <c r="I22" s="502"/>
    </row>
    <row r="23" spans="1:8" s="232" customFormat="1" ht="12" customHeight="1">
      <c r="A23" s="599" t="s">
        <v>46</v>
      </c>
      <c r="B23" s="599" t="s">
        <v>47</v>
      </c>
      <c r="C23" s="504" t="s">
        <v>48</v>
      </c>
      <c r="D23" s="504" t="s">
        <v>49</v>
      </c>
      <c r="E23" s="505" t="s">
        <v>50</v>
      </c>
      <c r="F23" s="505" t="s">
        <v>51</v>
      </c>
      <c r="G23" s="505" t="s">
        <v>52</v>
      </c>
      <c r="H23" s="231"/>
    </row>
    <row r="24" spans="1:8" s="232" customFormat="1" ht="12" customHeight="1">
      <c r="A24" s="600"/>
      <c r="B24" s="600"/>
      <c r="C24" s="506"/>
      <c r="D24" s="506"/>
      <c r="E24" s="507"/>
      <c r="F24" s="507"/>
      <c r="G24" s="507"/>
      <c r="H24" s="231"/>
    </row>
    <row r="25" spans="1:9" s="204" customFormat="1" ht="12" customHeight="1">
      <c r="A25" s="589"/>
      <c r="B25" s="604" t="s">
        <v>305</v>
      </c>
      <c r="C25" s="480" t="s">
        <v>667</v>
      </c>
      <c r="D25" s="481"/>
      <c r="E25" s="508"/>
      <c r="F25" s="508"/>
      <c r="G25" s="508"/>
      <c r="H25" s="190"/>
      <c r="I25" s="194"/>
    </row>
    <row r="26" spans="1:9" s="204" customFormat="1" ht="12" customHeight="1">
      <c r="A26" s="589"/>
      <c r="B26" s="708" t="s">
        <v>668</v>
      </c>
      <c r="C26" s="480" t="s">
        <v>669</v>
      </c>
      <c r="D26" s="481"/>
      <c r="E26" s="508"/>
      <c r="F26" s="508"/>
      <c r="G26" s="508"/>
      <c r="H26" s="190"/>
      <c r="I26" s="194"/>
    </row>
    <row r="27" spans="1:9" s="204" customFormat="1" ht="12" customHeight="1">
      <c r="A27" s="589"/>
      <c r="B27" s="708"/>
      <c r="C27" s="480"/>
      <c r="D27" s="481"/>
      <c r="E27" s="508"/>
      <c r="F27" s="508"/>
      <c r="G27" s="508"/>
      <c r="H27" s="190"/>
      <c r="I27" s="194"/>
    </row>
    <row r="28" spans="1:9" s="204" customFormat="1" ht="33.75">
      <c r="A28" s="710" t="s">
        <v>670</v>
      </c>
      <c r="B28" s="607" t="s">
        <v>91</v>
      </c>
      <c r="C28" s="524" t="s">
        <v>671</v>
      </c>
      <c r="D28" s="511"/>
      <c r="E28" s="512"/>
      <c r="F28" s="512"/>
      <c r="G28" s="512"/>
      <c r="H28" s="190"/>
      <c r="I28" s="513"/>
    </row>
    <row r="29" spans="1:9" s="204" customFormat="1" ht="22.5">
      <c r="A29" s="716"/>
      <c r="B29" s="607"/>
      <c r="C29" s="524" t="s">
        <v>672</v>
      </c>
      <c r="D29" s="511"/>
      <c r="E29" s="512"/>
      <c r="F29" s="512"/>
      <c r="G29" s="512"/>
      <c r="H29" s="190"/>
      <c r="I29" s="513"/>
    </row>
    <row r="30" spans="1:9" s="204" customFormat="1" ht="33.75">
      <c r="A30" s="710"/>
      <c r="B30" s="607"/>
      <c r="C30" s="524" t="s">
        <v>673</v>
      </c>
      <c r="D30" s="511"/>
      <c r="E30" s="512"/>
      <c r="F30" s="512"/>
      <c r="G30" s="512"/>
      <c r="H30" s="190"/>
      <c r="I30" s="513"/>
    </row>
    <row r="31" spans="1:9" s="204" customFormat="1" ht="45">
      <c r="A31" s="710"/>
      <c r="B31" s="607"/>
      <c r="C31" s="524" t="s">
        <v>674</v>
      </c>
      <c r="D31" s="511"/>
      <c r="E31" s="512"/>
      <c r="F31" s="512"/>
      <c r="G31" s="512"/>
      <c r="H31" s="190"/>
      <c r="I31" s="513"/>
    </row>
    <row r="32" spans="1:9" s="204" customFormat="1" ht="33.75">
      <c r="A32" s="710"/>
      <c r="B32" s="607"/>
      <c r="C32" s="524" t="s">
        <v>675</v>
      </c>
      <c r="D32" s="511"/>
      <c r="E32" s="512"/>
      <c r="F32" s="512"/>
      <c r="G32" s="512"/>
      <c r="H32" s="190"/>
      <c r="I32" s="513"/>
    </row>
    <row r="33" spans="1:9" s="204" customFormat="1" ht="22.5">
      <c r="A33" s="710"/>
      <c r="B33" s="607"/>
      <c r="C33" s="524" t="s">
        <v>676</v>
      </c>
      <c r="D33" s="511" t="s">
        <v>60</v>
      </c>
      <c r="E33" s="512">
        <v>3</v>
      </c>
      <c r="F33" s="512"/>
      <c r="G33" s="512">
        <f>E33*F33</f>
        <v>0</v>
      </c>
      <c r="H33" s="190"/>
      <c r="I33" s="513"/>
    </row>
    <row r="34" spans="1:9" s="204" customFormat="1" ht="22.5">
      <c r="A34" s="605" t="s">
        <v>677</v>
      </c>
      <c r="B34" s="607" t="s">
        <v>91</v>
      </c>
      <c r="C34" s="524" t="s">
        <v>678</v>
      </c>
      <c r="D34" s="512" t="s">
        <v>60</v>
      </c>
      <c r="E34" s="512">
        <v>2</v>
      </c>
      <c r="F34" s="512"/>
      <c r="G34" s="512">
        <f>E34*F34</f>
        <v>0</v>
      </c>
      <c r="H34" s="190"/>
      <c r="I34" s="513"/>
    </row>
    <row r="35" spans="1:9" s="204" customFormat="1" ht="12.75">
      <c r="A35" s="711"/>
      <c r="B35" s="709"/>
      <c r="C35" s="714"/>
      <c r="D35" s="532"/>
      <c r="E35" s="533"/>
      <c r="F35" s="533"/>
      <c r="G35" s="533"/>
      <c r="H35" s="190"/>
      <c r="I35" s="513"/>
    </row>
    <row r="36" spans="1:9" s="204" customFormat="1" ht="12" customHeight="1">
      <c r="A36" s="711"/>
      <c r="B36" s="708" t="s">
        <v>679</v>
      </c>
      <c r="C36" s="480" t="s">
        <v>680</v>
      </c>
      <c r="D36" s="532"/>
      <c r="E36" s="533"/>
      <c r="F36" s="533"/>
      <c r="G36" s="533"/>
      <c r="H36" s="190"/>
      <c r="I36" s="513"/>
    </row>
    <row r="37" spans="1:9" s="204" customFormat="1" ht="12" customHeight="1">
      <c r="A37" s="711"/>
      <c r="B37" s="709"/>
      <c r="C37" s="714"/>
      <c r="D37" s="532"/>
      <c r="E37" s="533"/>
      <c r="F37" s="533"/>
      <c r="G37" s="533"/>
      <c r="H37" s="190"/>
      <c r="I37" s="513"/>
    </row>
    <row r="38" spans="1:9" s="204" customFormat="1" ht="22.5">
      <c r="A38" s="710" t="s">
        <v>681</v>
      </c>
      <c r="B38" s="607" t="s">
        <v>91</v>
      </c>
      <c r="C38" s="524" t="s">
        <v>682</v>
      </c>
      <c r="D38" s="511"/>
      <c r="E38" s="512"/>
      <c r="F38" s="512"/>
      <c r="G38" s="512"/>
      <c r="H38" s="190"/>
      <c r="I38" s="513"/>
    </row>
    <row r="39" spans="1:9" s="204" customFormat="1" ht="45">
      <c r="A39" s="710"/>
      <c r="B39" s="607"/>
      <c r="C39" s="524" t="s">
        <v>683</v>
      </c>
      <c r="D39" s="511"/>
      <c r="E39" s="512"/>
      <c r="F39" s="512"/>
      <c r="G39" s="512"/>
      <c r="H39" s="190"/>
      <c r="I39" s="513"/>
    </row>
    <row r="40" spans="1:9" s="204" customFormat="1" ht="33.75">
      <c r="A40" s="710"/>
      <c r="B40" s="607"/>
      <c r="C40" s="524" t="s">
        <v>684</v>
      </c>
      <c r="D40" s="511"/>
      <c r="E40" s="512"/>
      <c r="F40" s="512"/>
      <c r="G40" s="512"/>
      <c r="H40" s="190"/>
      <c r="I40" s="513"/>
    </row>
    <row r="41" spans="1:9" s="204" customFormat="1" ht="22.5">
      <c r="A41" s="710"/>
      <c r="B41" s="607"/>
      <c r="C41" s="524" t="s">
        <v>685</v>
      </c>
      <c r="D41" s="511"/>
      <c r="E41" s="512"/>
      <c r="F41" s="512"/>
      <c r="G41" s="512"/>
      <c r="H41" s="190"/>
      <c r="I41" s="513"/>
    </row>
    <row r="42" spans="1:9" s="204" customFormat="1" ht="12.75">
      <c r="A42" s="710"/>
      <c r="B42" s="607"/>
      <c r="C42" s="524" t="s">
        <v>686</v>
      </c>
      <c r="D42" s="512" t="s">
        <v>60</v>
      </c>
      <c r="E42" s="512">
        <v>2</v>
      </c>
      <c r="F42" s="512"/>
      <c r="G42" s="512">
        <f>F42*E42</f>
        <v>0</v>
      </c>
      <c r="H42" s="190"/>
      <c r="I42" s="513"/>
    </row>
    <row r="43" spans="1:9" s="204" customFormat="1" ht="12" customHeight="1">
      <c r="A43" s="711"/>
      <c r="B43" s="709"/>
      <c r="C43" s="714"/>
      <c r="D43" s="532"/>
      <c r="E43" s="533"/>
      <c r="F43" s="533"/>
      <c r="G43" s="533"/>
      <c r="H43" s="190"/>
      <c r="I43" s="513"/>
    </row>
    <row r="44" spans="1:9" s="204" customFormat="1" ht="12" customHeight="1">
      <c r="A44" s="711"/>
      <c r="B44" s="709"/>
      <c r="C44" s="714"/>
      <c r="D44" s="532"/>
      <c r="E44" s="533"/>
      <c r="F44" s="533"/>
      <c r="G44" s="533"/>
      <c r="H44" s="190"/>
      <c r="I44" s="513"/>
    </row>
    <row r="45" spans="1:9" s="204" customFormat="1" ht="12" customHeight="1">
      <c r="A45" s="711"/>
      <c r="B45" s="708" t="s">
        <v>687</v>
      </c>
      <c r="C45" s="480" t="s">
        <v>691</v>
      </c>
      <c r="D45" s="532"/>
      <c r="E45" s="533"/>
      <c r="F45" s="533"/>
      <c r="G45" s="533"/>
      <c r="H45" s="190"/>
      <c r="I45" s="513"/>
    </row>
    <row r="46" spans="1:9" s="204" customFormat="1" ht="12" customHeight="1">
      <c r="A46" s="711"/>
      <c r="B46" s="709"/>
      <c r="C46" s="714"/>
      <c r="D46" s="532"/>
      <c r="E46" s="533"/>
      <c r="F46" s="533"/>
      <c r="G46" s="533"/>
      <c r="H46" s="190"/>
      <c r="I46" s="513"/>
    </row>
    <row r="47" spans="1:9" s="204" customFormat="1" ht="33.75">
      <c r="A47" s="710" t="s">
        <v>688</v>
      </c>
      <c r="B47" s="607" t="s">
        <v>91</v>
      </c>
      <c r="C47" s="524" t="s">
        <v>692</v>
      </c>
      <c r="D47" s="511" t="s">
        <v>60</v>
      </c>
      <c r="E47" s="512">
        <v>1</v>
      </c>
      <c r="F47" s="512"/>
      <c r="G47" s="512">
        <f>F47*E47</f>
        <v>0</v>
      </c>
      <c r="H47" s="190"/>
      <c r="I47" s="513"/>
    </row>
    <row r="48" spans="1:9" s="204" customFormat="1" ht="22.5">
      <c r="A48" s="710" t="s">
        <v>689</v>
      </c>
      <c r="B48" s="607" t="s">
        <v>91</v>
      </c>
      <c r="C48" s="524" t="s">
        <v>792</v>
      </c>
      <c r="D48" s="511" t="s">
        <v>60</v>
      </c>
      <c r="E48" s="512">
        <v>6</v>
      </c>
      <c r="F48" s="512"/>
      <c r="G48" s="512">
        <f>F48*E48</f>
        <v>0</v>
      </c>
      <c r="H48" s="190"/>
      <c r="I48" s="513"/>
    </row>
    <row r="49" spans="1:9" s="204" customFormat="1" ht="33.75">
      <c r="A49" s="710" t="s">
        <v>690</v>
      </c>
      <c r="B49" s="607" t="s">
        <v>91</v>
      </c>
      <c r="C49" s="524" t="s">
        <v>793</v>
      </c>
      <c r="D49" s="511" t="s">
        <v>60</v>
      </c>
      <c r="E49" s="512">
        <v>3</v>
      </c>
      <c r="F49" s="512"/>
      <c r="G49" s="512">
        <f>F49*E49</f>
        <v>0</v>
      </c>
      <c r="H49" s="190"/>
      <c r="I49" s="513"/>
    </row>
    <row r="50" spans="1:9" s="204" customFormat="1" ht="12" customHeight="1">
      <c r="A50" s="608"/>
      <c r="B50" s="709"/>
      <c r="C50" s="729"/>
      <c r="D50" s="532"/>
      <c r="E50" s="533"/>
      <c r="F50" s="533"/>
      <c r="G50" s="533"/>
      <c r="H50" s="190"/>
      <c r="I50" s="513"/>
    </row>
    <row r="51" spans="1:11" s="204" customFormat="1" ht="12.75">
      <c r="A51" s="602"/>
      <c r="B51" s="612"/>
      <c r="C51" s="514" t="s">
        <v>693</v>
      </c>
      <c r="D51" s="515"/>
      <c r="E51" s="516"/>
      <c r="F51" s="516"/>
      <c r="G51" s="517">
        <f>SUM(G28:G49)</f>
        <v>0</v>
      </c>
      <c r="H51" s="190"/>
      <c r="I51" s="518"/>
      <c r="J51" s="519"/>
      <c r="K51" s="519"/>
    </row>
    <row r="52" spans="1:9" s="204" customFormat="1" ht="12" customHeight="1">
      <c r="A52" s="603"/>
      <c r="B52" s="613"/>
      <c r="C52" s="520"/>
      <c r="D52" s="521"/>
      <c r="E52" s="522"/>
      <c r="F52" s="522"/>
      <c r="G52" s="508"/>
      <c r="H52" s="190"/>
      <c r="I52" s="194"/>
    </row>
    <row r="53" spans="1:9" s="204" customFormat="1" ht="12" customHeight="1">
      <c r="A53" s="589"/>
      <c r="B53" s="604" t="s">
        <v>694</v>
      </c>
      <c r="C53" s="480" t="s">
        <v>695</v>
      </c>
      <c r="D53" s="481"/>
      <c r="E53" s="508"/>
      <c r="F53" s="508"/>
      <c r="G53" s="508"/>
      <c r="H53" s="190"/>
      <c r="I53" s="194"/>
    </row>
    <row r="54" spans="1:9" s="204" customFormat="1" ht="12.75">
      <c r="A54" s="589"/>
      <c r="B54" s="708" t="s">
        <v>696</v>
      </c>
      <c r="C54" s="480" t="s">
        <v>697</v>
      </c>
      <c r="D54" s="481"/>
      <c r="E54" s="508"/>
      <c r="F54" s="508"/>
      <c r="G54" s="508"/>
      <c r="H54" s="247"/>
      <c r="I54" s="187"/>
    </row>
    <row r="55" spans="1:9" s="204" customFormat="1" ht="15.75">
      <c r="A55" s="717"/>
      <c r="B55" s="720"/>
      <c r="C55" s="718"/>
      <c r="D55" s="721"/>
      <c r="E55" s="721"/>
      <c r="F55" s="722"/>
      <c r="G55" s="719"/>
      <c r="H55" s="247"/>
      <c r="I55" s="187"/>
    </row>
    <row r="56" spans="1:9" s="204" customFormat="1" ht="12.75">
      <c r="A56" s="710" t="s">
        <v>365</v>
      </c>
      <c r="B56" s="607" t="s">
        <v>91</v>
      </c>
      <c r="C56" s="524" t="s">
        <v>698</v>
      </c>
      <c r="D56" s="511" t="s">
        <v>60</v>
      </c>
      <c r="E56" s="512">
        <v>3</v>
      </c>
      <c r="F56" s="512"/>
      <c r="G56" s="512">
        <f>F56*E56</f>
        <v>0</v>
      </c>
      <c r="H56" s="247"/>
      <c r="I56" s="187"/>
    </row>
    <row r="57" spans="1:9" s="204" customFormat="1" ht="12.75">
      <c r="A57" s="710" t="s">
        <v>367</v>
      </c>
      <c r="B57" s="607" t="s">
        <v>91</v>
      </c>
      <c r="C57" s="524" t="s">
        <v>699</v>
      </c>
      <c r="D57" s="511" t="s">
        <v>60</v>
      </c>
      <c r="E57" s="512">
        <v>2</v>
      </c>
      <c r="F57" s="512"/>
      <c r="G57" s="512">
        <f>F57*E57</f>
        <v>0</v>
      </c>
      <c r="H57" s="247"/>
      <c r="I57" s="187"/>
    </row>
    <row r="58" spans="1:9" s="204" customFormat="1" ht="12" customHeight="1">
      <c r="A58" s="710" t="s">
        <v>700</v>
      </c>
      <c r="B58" s="607" t="s">
        <v>91</v>
      </c>
      <c r="C58" s="524" t="s">
        <v>701</v>
      </c>
      <c r="D58" s="511"/>
      <c r="E58" s="512"/>
      <c r="F58" s="512"/>
      <c r="G58" s="512"/>
      <c r="H58" s="247"/>
      <c r="I58" s="187"/>
    </row>
    <row r="59" spans="1:9" s="204" customFormat="1" ht="12.75">
      <c r="A59" s="710"/>
      <c r="B59" s="607"/>
      <c r="C59" s="524" t="s">
        <v>702</v>
      </c>
      <c r="D59" s="511" t="s">
        <v>60</v>
      </c>
      <c r="E59" s="512">
        <v>5</v>
      </c>
      <c r="F59" s="512"/>
      <c r="G59" s="512">
        <f>F59*E59</f>
        <v>0</v>
      </c>
      <c r="H59" s="247"/>
      <c r="I59" s="187"/>
    </row>
    <row r="60" spans="1:9" s="204" customFormat="1" ht="12.75">
      <c r="A60" s="710" t="s">
        <v>794</v>
      </c>
      <c r="B60" s="607" t="s">
        <v>91</v>
      </c>
      <c r="C60" s="524" t="s">
        <v>795</v>
      </c>
      <c r="D60" s="511"/>
      <c r="E60" s="512"/>
      <c r="F60" s="512"/>
      <c r="G60" s="512"/>
      <c r="H60" s="247"/>
      <c r="I60" s="187"/>
    </row>
    <row r="61" spans="1:9" s="204" customFormat="1" ht="12.75">
      <c r="A61" s="710"/>
      <c r="B61" s="607"/>
      <c r="C61" s="524" t="s">
        <v>796</v>
      </c>
      <c r="D61" s="511" t="s">
        <v>60</v>
      </c>
      <c r="E61" s="512">
        <v>5</v>
      </c>
      <c r="F61" s="512"/>
      <c r="G61" s="512">
        <f>F61*E61</f>
        <v>0</v>
      </c>
      <c r="H61" s="247"/>
      <c r="I61" s="187"/>
    </row>
    <row r="62" spans="1:9" s="204" customFormat="1" ht="12" customHeight="1">
      <c r="A62" s="720"/>
      <c r="C62" s="718"/>
      <c r="D62" s="721"/>
      <c r="E62" s="721"/>
      <c r="F62" s="722"/>
      <c r="G62" s="719"/>
      <c r="H62" s="247"/>
      <c r="I62" s="187"/>
    </row>
    <row r="63" spans="2:9" s="204" customFormat="1" ht="15.75">
      <c r="B63" s="720" t="s">
        <v>703</v>
      </c>
      <c r="C63" s="721" t="s">
        <v>704</v>
      </c>
      <c r="D63" s="721"/>
      <c r="E63" s="721"/>
      <c r="F63" s="722"/>
      <c r="G63" s="719"/>
      <c r="H63" s="247"/>
      <c r="I63" s="187"/>
    </row>
    <row r="64" spans="1:9" s="204" customFormat="1" ht="15">
      <c r="A64" s="718"/>
      <c r="C64" s="718"/>
      <c r="D64" s="718"/>
      <c r="E64" s="718"/>
      <c r="F64" s="713"/>
      <c r="G64" s="719"/>
      <c r="H64" s="247"/>
      <c r="I64" s="187"/>
    </row>
    <row r="65" spans="1:7" ht="12" customHeight="1">
      <c r="A65" s="710" t="s">
        <v>707</v>
      </c>
      <c r="B65" s="607" t="s">
        <v>91</v>
      </c>
      <c r="C65" s="524" t="s">
        <v>797</v>
      </c>
      <c r="D65" s="511"/>
      <c r="E65" s="512"/>
      <c r="F65" s="512"/>
      <c r="G65" s="512"/>
    </row>
    <row r="66" spans="1:7" ht="12" customHeight="1">
      <c r="A66" s="710"/>
      <c r="B66" s="607"/>
      <c r="C66" s="524" t="s">
        <v>798</v>
      </c>
      <c r="D66" s="511"/>
      <c r="E66" s="512"/>
      <c r="F66" s="512"/>
      <c r="G66" s="512"/>
    </row>
    <row r="67" spans="1:9" s="204" customFormat="1" ht="12.75">
      <c r="A67" s="710"/>
      <c r="B67" s="607"/>
      <c r="C67" s="524" t="s">
        <v>799</v>
      </c>
      <c r="D67" s="511" t="s">
        <v>60</v>
      </c>
      <c r="E67" s="512">
        <v>5</v>
      </c>
      <c r="F67" s="512"/>
      <c r="G67" s="512">
        <f>F67*E67</f>
        <v>0</v>
      </c>
      <c r="H67" s="190"/>
      <c r="I67" s="194"/>
    </row>
    <row r="68" spans="1:8" s="529" customFormat="1" ht="11.25">
      <c r="A68" s="710" t="s">
        <v>708</v>
      </c>
      <c r="B68" s="607" t="s">
        <v>91</v>
      </c>
      <c r="C68" s="524" t="s">
        <v>709</v>
      </c>
      <c r="D68" s="511"/>
      <c r="E68" s="512"/>
      <c r="F68" s="512"/>
      <c r="G68" s="512"/>
      <c r="H68" s="528"/>
    </row>
    <row r="69" spans="1:8" s="529" customFormat="1" ht="11.25">
      <c r="A69" s="710"/>
      <c r="B69" s="607"/>
      <c r="C69" s="524" t="s">
        <v>710</v>
      </c>
      <c r="D69" s="511" t="s">
        <v>60</v>
      </c>
      <c r="E69" s="512">
        <v>5</v>
      </c>
      <c r="F69" s="512"/>
      <c r="G69" s="512">
        <f>F69*E69</f>
        <v>0</v>
      </c>
      <c r="H69" s="528"/>
    </row>
    <row r="70" spans="1:9" s="203" customFormat="1" ht="12" customHeight="1">
      <c r="A70" s="710" t="s">
        <v>711</v>
      </c>
      <c r="B70" s="607" t="s">
        <v>91</v>
      </c>
      <c r="C70" s="524" t="s">
        <v>709</v>
      </c>
      <c r="D70" s="511"/>
      <c r="E70" s="512"/>
      <c r="F70" s="512"/>
      <c r="G70" s="512"/>
      <c r="H70" s="190"/>
      <c r="I70" s="194"/>
    </row>
    <row r="71" spans="1:7" ht="22.5">
      <c r="A71" s="710"/>
      <c r="B71" s="607"/>
      <c r="C71" s="524" t="s">
        <v>712</v>
      </c>
      <c r="D71" s="511"/>
      <c r="E71" s="512"/>
      <c r="F71" s="512"/>
      <c r="G71" s="512"/>
    </row>
    <row r="72" spans="1:7" ht="11.25">
      <c r="A72" s="710"/>
      <c r="B72" s="607"/>
      <c r="C72" s="524" t="s">
        <v>713</v>
      </c>
      <c r="D72" s="511"/>
      <c r="E72" s="512"/>
      <c r="F72" s="512"/>
      <c r="G72" s="512"/>
    </row>
    <row r="73" spans="1:7" ht="11.25">
      <c r="A73" s="710"/>
      <c r="B73" s="607"/>
      <c r="C73" s="524" t="s">
        <v>714</v>
      </c>
      <c r="D73" s="511"/>
      <c r="E73" s="512"/>
      <c r="F73" s="512"/>
      <c r="G73" s="512"/>
    </row>
    <row r="74" spans="1:7" ht="11.25">
      <c r="A74" s="710"/>
      <c r="B74" s="607"/>
      <c r="C74" s="524" t="s">
        <v>715</v>
      </c>
      <c r="D74" s="511" t="s">
        <v>60</v>
      </c>
      <c r="E74" s="512">
        <v>2</v>
      </c>
      <c r="F74" s="512"/>
      <c r="G74" s="512">
        <f>F74*E74</f>
        <v>0</v>
      </c>
    </row>
    <row r="75" spans="1:7" ht="11.25">
      <c r="A75" s="710" t="s">
        <v>805</v>
      </c>
      <c r="B75" s="709" t="s">
        <v>91</v>
      </c>
      <c r="C75" s="524" t="s">
        <v>800</v>
      </c>
      <c r="D75" s="511"/>
      <c r="E75" s="512"/>
      <c r="F75" s="512"/>
      <c r="G75" s="512"/>
    </row>
    <row r="76" spans="1:7" ht="11.25">
      <c r="A76" s="710"/>
      <c r="B76" s="709"/>
      <c r="C76" s="524" t="s">
        <v>801</v>
      </c>
      <c r="D76" s="511"/>
      <c r="E76" s="512"/>
      <c r="F76" s="512"/>
      <c r="G76" s="512"/>
    </row>
    <row r="77" spans="1:7" ht="11.25">
      <c r="A77" s="710"/>
      <c r="B77" s="709"/>
      <c r="C77" s="524" t="s">
        <v>802</v>
      </c>
      <c r="D77" s="511"/>
      <c r="E77" s="512"/>
      <c r="F77" s="512"/>
      <c r="G77" s="512"/>
    </row>
    <row r="78" spans="1:7" ht="11.25">
      <c r="A78" s="710"/>
      <c r="B78" s="709"/>
      <c r="C78" s="524" t="s">
        <v>803</v>
      </c>
      <c r="D78" s="511"/>
      <c r="E78" s="512"/>
      <c r="F78" s="512"/>
      <c r="G78" s="512"/>
    </row>
    <row r="79" spans="1:7" ht="16.5">
      <c r="A79" s="710"/>
      <c r="B79" s="709"/>
      <c r="C79" s="524" t="s">
        <v>804</v>
      </c>
      <c r="D79" s="511" t="s">
        <v>60</v>
      </c>
      <c r="E79" s="512">
        <v>4</v>
      </c>
      <c r="F79" s="512"/>
      <c r="G79" s="512">
        <f>F79*E79</f>
        <v>0</v>
      </c>
    </row>
    <row r="80" spans="1:7" ht="11.25">
      <c r="A80" s="711"/>
      <c r="B80" s="709"/>
      <c r="C80" s="714"/>
      <c r="D80" s="532"/>
      <c r="E80" s="533"/>
      <c r="F80" s="533"/>
      <c r="G80" s="533"/>
    </row>
    <row r="81" spans="2:11" s="190" customFormat="1" ht="15.75">
      <c r="B81" s="720" t="s">
        <v>716</v>
      </c>
      <c r="C81" s="721" t="s">
        <v>717</v>
      </c>
      <c r="D81" s="718"/>
      <c r="E81" s="718"/>
      <c r="F81" s="723"/>
      <c r="G81" s="719"/>
      <c r="I81" s="187"/>
      <c r="J81" s="187"/>
      <c r="K81" s="187"/>
    </row>
    <row r="82" spans="1:11" s="190" customFormat="1" ht="15">
      <c r="A82" s="718"/>
      <c r="C82" s="718"/>
      <c r="D82" s="718"/>
      <c r="E82" s="718"/>
      <c r="F82" s="723"/>
      <c r="G82" s="719"/>
      <c r="I82" s="187"/>
      <c r="J82" s="187"/>
      <c r="K82" s="187"/>
    </row>
    <row r="83" spans="1:11" s="190" customFormat="1" ht="11.25">
      <c r="A83" s="710" t="s">
        <v>718</v>
      </c>
      <c r="B83" s="607" t="s">
        <v>91</v>
      </c>
      <c r="C83" s="524" t="s">
        <v>719</v>
      </c>
      <c r="D83" s="511"/>
      <c r="E83" s="512"/>
      <c r="F83" s="512"/>
      <c r="G83" s="512"/>
      <c r="I83" s="187"/>
      <c r="J83" s="187"/>
      <c r="K83" s="187"/>
    </row>
    <row r="84" spans="1:7" ht="16.5">
      <c r="A84" s="710"/>
      <c r="B84" s="607"/>
      <c r="C84" s="524" t="s">
        <v>832</v>
      </c>
      <c r="D84" s="511"/>
      <c r="E84" s="512"/>
      <c r="F84" s="512"/>
      <c r="G84" s="512"/>
    </row>
    <row r="85" spans="1:7" ht="11.25">
      <c r="A85" s="710"/>
      <c r="B85" s="607"/>
      <c r="C85" s="524" t="s">
        <v>806</v>
      </c>
      <c r="D85" s="511" t="s">
        <v>57</v>
      </c>
      <c r="E85" s="512">
        <v>0.59</v>
      </c>
      <c r="F85" s="512"/>
      <c r="G85" s="512">
        <f>F85*E85</f>
        <v>0</v>
      </c>
    </row>
    <row r="86" spans="1:7" ht="11.25">
      <c r="A86" s="710" t="s">
        <v>720</v>
      </c>
      <c r="B86" s="607" t="s">
        <v>91</v>
      </c>
      <c r="C86" s="524" t="s">
        <v>721</v>
      </c>
      <c r="D86" s="511"/>
      <c r="E86" s="512"/>
      <c r="F86" s="512"/>
      <c r="G86" s="512"/>
    </row>
    <row r="87" spans="1:7" ht="11.25">
      <c r="A87" s="710"/>
      <c r="B87" s="607"/>
      <c r="C87" s="524" t="s">
        <v>783</v>
      </c>
      <c r="D87" s="511" t="s">
        <v>57</v>
      </c>
      <c r="E87" s="512">
        <v>0.15</v>
      </c>
      <c r="F87" s="512"/>
      <c r="G87" s="512">
        <f>F87*E87</f>
        <v>0</v>
      </c>
    </row>
    <row r="88" spans="1:7" ht="11.25">
      <c r="A88" s="710" t="s">
        <v>722</v>
      </c>
      <c r="B88" s="607" t="s">
        <v>91</v>
      </c>
      <c r="C88" s="524" t="s">
        <v>723</v>
      </c>
      <c r="D88" s="511"/>
      <c r="E88" s="512"/>
      <c r="F88" s="512"/>
      <c r="G88" s="512"/>
    </row>
    <row r="89" spans="1:7" ht="11.25">
      <c r="A89" s="710"/>
      <c r="B89" s="607"/>
      <c r="C89" s="524" t="s">
        <v>784</v>
      </c>
      <c r="D89" s="511" t="s">
        <v>60</v>
      </c>
      <c r="E89" s="512">
        <v>2</v>
      </c>
      <c r="F89" s="512"/>
      <c r="G89" s="512">
        <f>F89*E89</f>
        <v>0</v>
      </c>
    </row>
    <row r="90" spans="1:7" ht="11.25">
      <c r="A90" s="710" t="s">
        <v>724</v>
      </c>
      <c r="B90" s="607" t="s">
        <v>91</v>
      </c>
      <c r="C90" s="524" t="s">
        <v>807</v>
      </c>
      <c r="D90" s="511"/>
      <c r="E90" s="512"/>
      <c r="F90" s="512"/>
      <c r="G90" s="512"/>
    </row>
    <row r="91" spans="1:7" ht="18">
      <c r="A91" s="710"/>
      <c r="B91" s="607"/>
      <c r="C91" s="524" t="s">
        <v>808</v>
      </c>
      <c r="D91" s="511"/>
      <c r="E91" s="512"/>
      <c r="F91" s="512"/>
      <c r="G91" s="512"/>
    </row>
    <row r="92" spans="1:7" ht="11.25">
      <c r="A92" s="710"/>
      <c r="B92" s="607"/>
      <c r="C92" s="524" t="s">
        <v>809</v>
      </c>
      <c r="D92" s="511"/>
      <c r="E92" s="512"/>
      <c r="F92" s="512"/>
      <c r="G92" s="512"/>
    </row>
    <row r="93" spans="1:7" ht="11.25">
      <c r="A93" s="710"/>
      <c r="B93" s="607"/>
      <c r="C93" s="524" t="s">
        <v>810</v>
      </c>
      <c r="D93" s="511"/>
      <c r="E93" s="512"/>
      <c r="F93" s="512"/>
      <c r="G93" s="512"/>
    </row>
    <row r="94" spans="1:7" ht="11.25">
      <c r="A94" s="710"/>
      <c r="B94" s="607"/>
      <c r="C94" s="524" t="s">
        <v>811</v>
      </c>
      <c r="D94" s="511"/>
      <c r="E94" s="512"/>
      <c r="F94" s="512"/>
      <c r="G94" s="512"/>
    </row>
    <row r="95" spans="1:7" ht="11.25">
      <c r="A95" s="710"/>
      <c r="B95" s="607"/>
      <c r="C95" s="524" t="s">
        <v>812</v>
      </c>
      <c r="D95" s="511" t="s">
        <v>380</v>
      </c>
      <c r="E95" s="512">
        <v>190</v>
      </c>
      <c r="F95" s="512"/>
      <c r="G95" s="512">
        <f>F95*E95</f>
        <v>0</v>
      </c>
    </row>
    <row r="96" spans="1:7" ht="11.25">
      <c r="A96" s="710" t="s">
        <v>726</v>
      </c>
      <c r="B96" s="607" t="s">
        <v>91</v>
      </c>
      <c r="C96" s="524" t="s">
        <v>725</v>
      </c>
      <c r="D96" s="511" t="s">
        <v>60</v>
      </c>
      <c r="E96" s="512">
        <v>2</v>
      </c>
      <c r="F96" s="512"/>
      <c r="G96" s="512">
        <f>F96*E96</f>
        <v>0</v>
      </c>
    </row>
    <row r="97" spans="1:7" ht="11.25">
      <c r="A97" s="710" t="s">
        <v>728</v>
      </c>
      <c r="B97" s="607" t="s">
        <v>91</v>
      </c>
      <c r="C97" s="524" t="s">
        <v>727</v>
      </c>
      <c r="D97" s="511" t="s">
        <v>60</v>
      </c>
      <c r="E97" s="512">
        <v>2</v>
      </c>
      <c r="F97" s="512"/>
      <c r="G97" s="512">
        <f>F97*E97</f>
        <v>0</v>
      </c>
    </row>
    <row r="98" spans="1:7" ht="11.25">
      <c r="A98" s="710" t="s">
        <v>731</v>
      </c>
      <c r="B98" s="607" t="s">
        <v>91</v>
      </c>
      <c r="C98" s="524" t="s">
        <v>729</v>
      </c>
      <c r="D98" s="511"/>
      <c r="E98" s="512"/>
      <c r="F98" s="512"/>
      <c r="G98" s="512"/>
    </row>
    <row r="99" spans="1:7" ht="11.25">
      <c r="A99" s="710"/>
      <c r="B99" s="607"/>
      <c r="C99" s="524" t="s">
        <v>730</v>
      </c>
      <c r="D99" s="511" t="s">
        <v>60</v>
      </c>
      <c r="E99" s="512">
        <v>2</v>
      </c>
      <c r="F99" s="512"/>
      <c r="G99" s="512">
        <f>F99*E99</f>
        <v>0</v>
      </c>
    </row>
    <row r="100" spans="1:7" ht="11.25">
      <c r="A100" s="710" t="s">
        <v>732</v>
      </c>
      <c r="B100" s="607" t="s">
        <v>91</v>
      </c>
      <c r="C100" s="524" t="s">
        <v>813</v>
      </c>
      <c r="D100" s="511"/>
      <c r="E100" s="512"/>
      <c r="F100" s="512"/>
      <c r="G100" s="512"/>
    </row>
    <row r="101" spans="1:7" ht="11.25">
      <c r="A101" s="710"/>
      <c r="B101" s="607"/>
      <c r="C101" s="524" t="s">
        <v>814</v>
      </c>
      <c r="D101" s="511"/>
      <c r="E101" s="512"/>
      <c r="F101" s="512"/>
      <c r="G101" s="512"/>
    </row>
    <row r="102" spans="1:7" ht="11.25">
      <c r="A102" s="710"/>
      <c r="B102" s="607"/>
      <c r="C102" s="524" t="s">
        <v>815</v>
      </c>
      <c r="D102" s="511"/>
      <c r="E102" s="512"/>
      <c r="F102" s="512"/>
      <c r="G102" s="512"/>
    </row>
    <row r="103" spans="1:7" ht="11.25">
      <c r="A103" s="710"/>
      <c r="B103" s="607"/>
      <c r="C103" s="524" t="s">
        <v>816</v>
      </c>
      <c r="D103" s="511"/>
      <c r="E103" s="512"/>
      <c r="F103" s="512"/>
      <c r="G103" s="512"/>
    </row>
    <row r="104" spans="1:7" ht="11.25">
      <c r="A104" s="710"/>
      <c r="B104" s="607"/>
      <c r="C104" s="524" t="s">
        <v>817</v>
      </c>
      <c r="D104" s="511" t="s">
        <v>60</v>
      </c>
      <c r="E104" s="512">
        <v>2</v>
      </c>
      <c r="F104" s="512"/>
      <c r="G104" s="512">
        <f>F104*E104</f>
        <v>0</v>
      </c>
    </row>
    <row r="105" spans="1:7" ht="16.5">
      <c r="A105" s="710" t="s">
        <v>733</v>
      </c>
      <c r="B105" s="607" t="s">
        <v>91</v>
      </c>
      <c r="C105" s="524" t="s">
        <v>818</v>
      </c>
      <c r="D105" s="511"/>
      <c r="E105" s="512"/>
      <c r="F105" s="512"/>
      <c r="G105" s="512"/>
    </row>
    <row r="106" spans="1:7" ht="11.25">
      <c r="A106" s="710"/>
      <c r="B106" s="607"/>
      <c r="C106" s="524" t="s">
        <v>819</v>
      </c>
      <c r="D106" s="511" t="s">
        <v>60</v>
      </c>
      <c r="E106" s="512">
        <v>5</v>
      </c>
      <c r="F106" s="512"/>
      <c r="G106" s="512">
        <f>F106*E106</f>
        <v>0</v>
      </c>
    </row>
    <row r="107" spans="1:7" ht="16.5">
      <c r="A107" s="710" t="s">
        <v>833</v>
      </c>
      <c r="B107" s="607" t="s">
        <v>91</v>
      </c>
      <c r="C107" s="524" t="s">
        <v>820</v>
      </c>
      <c r="D107" s="511"/>
      <c r="E107" s="512"/>
      <c r="F107" s="512"/>
      <c r="G107" s="512"/>
    </row>
    <row r="108" spans="1:7" ht="11.25">
      <c r="A108" s="710"/>
      <c r="B108" s="607"/>
      <c r="C108" s="524" t="s">
        <v>821</v>
      </c>
      <c r="D108" s="511" t="s">
        <v>60</v>
      </c>
      <c r="E108" s="512">
        <v>7</v>
      </c>
      <c r="F108" s="512"/>
      <c r="G108" s="512">
        <f>F108*E108</f>
        <v>0</v>
      </c>
    </row>
    <row r="109" spans="1:7" ht="11.25">
      <c r="A109" s="710" t="s">
        <v>834</v>
      </c>
      <c r="B109" s="607" t="s">
        <v>91</v>
      </c>
      <c r="C109" s="524" t="s">
        <v>822</v>
      </c>
      <c r="D109" s="511"/>
      <c r="E109" s="512"/>
      <c r="F109" s="512"/>
      <c r="G109" s="512"/>
    </row>
    <row r="110" spans="1:7" ht="11.25">
      <c r="A110" s="710"/>
      <c r="B110" s="607"/>
      <c r="C110" s="524" t="s">
        <v>823</v>
      </c>
      <c r="D110" s="511"/>
      <c r="E110" s="512"/>
      <c r="F110" s="512"/>
      <c r="G110" s="512"/>
    </row>
    <row r="111" spans="1:7" ht="11.25">
      <c r="A111" s="710"/>
      <c r="B111" s="607"/>
      <c r="C111" s="524" t="s">
        <v>824</v>
      </c>
      <c r="D111" s="511" t="s">
        <v>60</v>
      </c>
      <c r="E111" s="512">
        <v>5</v>
      </c>
      <c r="F111" s="512"/>
      <c r="G111" s="512">
        <f>F111*E111</f>
        <v>0</v>
      </c>
    </row>
    <row r="112" spans="1:7" ht="11.25">
      <c r="A112" s="710" t="s">
        <v>835</v>
      </c>
      <c r="B112" s="607" t="s">
        <v>91</v>
      </c>
      <c r="C112" s="524" t="s">
        <v>825</v>
      </c>
      <c r="D112" s="511"/>
      <c r="E112" s="512"/>
      <c r="F112" s="512"/>
      <c r="G112" s="512"/>
    </row>
    <row r="113" spans="1:7" ht="11.25">
      <c r="A113" s="710"/>
      <c r="B113" s="607"/>
      <c r="C113" s="524" t="s">
        <v>826</v>
      </c>
      <c r="D113" s="511" t="s">
        <v>57</v>
      </c>
      <c r="E113" s="512">
        <v>0.2</v>
      </c>
      <c r="F113" s="512"/>
      <c r="G113" s="512">
        <f>F113*E113</f>
        <v>0</v>
      </c>
    </row>
    <row r="114" spans="1:7" ht="11.25">
      <c r="A114" s="710" t="s">
        <v>836</v>
      </c>
      <c r="B114" s="607" t="s">
        <v>91</v>
      </c>
      <c r="C114" s="524" t="s">
        <v>734</v>
      </c>
      <c r="D114" s="511"/>
      <c r="E114" s="512"/>
      <c r="F114" s="512"/>
      <c r="G114" s="512"/>
    </row>
    <row r="115" spans="1:7" ht="11.25">
      <c r="A115" s="710"/>
      <c r="B115" s="607"/>
      <c r="C115" s="524" t="s">
        <v>827</v>
      </c>
      <c r="D115" s="511"/>
      <c r="E115" s="512"/>
      <c r="F115" s="512"/>
      <c r="G115" s="512"/>
    </row>
    <row r="116" spans="1:7" ht="11.25">
      <c r="A116" s="710"/>
      <c r="B116" s="607"/>
      <c r="C116" s="524" t="s">
        <v>828</v>
      </c>
      <c r="D116" s="511" t="s">
        <v>57</v>
      </c>
      <c r="E116" s="512">
        <v>0.59</v>
      </c>
      <c r="F116" s="512"/>
      <c r="G116" s="512">
        <f>F116*E116</f>
        <v>0</v>
      </c>
    </row>
    <row r="117" spans="1:7" ht="11.25">
      <c r="A117" s="710" t="s">
        <v>837</v>
      </c>
      <c r="B117" s="607" t="s">
        <v>91</v>
      </c>
      <c r="C117" s="524" t="s">
        <v>829</v>
      </c>
      <c r="D117" s="511"/>
      <c r="E117" s="512"/>
      <c r="F117" s="512"/>
      <c r="G117" s="512"/>
    </row>
    <row r="118" spans="1:7" ht="11.25">
      <c r="A118" s="710"/>
      <c r="B118" s="607"/>
      <c r="C118" s="524" t="s">
        <v>735</v>
      </c>
      <c r="D118" s="511"/>
      <c r="E118" s="512"/>
      <c r="F118" s="512"/>
      <c r="G118" s="512"/>
    </row>
    <row r="119" spans="1:7" ht="11.25">
      <c r="A119" s="710"/>
      <c r="B119" s="607"/>
      <c r="C119" s="524" t="s">
        <v>736</v>
      </c>
      <c r="D119" s="511"/>
      <c r="E119" s="512"/>
      <c r="F119" s="512"/>
      <c r="G119" s="512"/>
    </row>
    <row r="120" spans="1:7" ht="11.25">
      <c r="A120" s="710"/>
      <c r="B120" s="607"/>
      <c r="C120" s="524" t="s">
        <v>830</v>
      </c>
      <c r="D120" s="511"/>
      <c r="E120" s="512"/>
      <c r="F120" s="512"/>
      <c r="G120" s="512"/>
    </row>
    <row r="121" spans="1:7" ht="11.25">
      <c r="A121" s="710"/>
      <c r="B121" s="607"/>
      <c r="C121" s="524" t="s">
        <v>831</v>
      </c>
      <c r="D121" s="511" t="s">
        <v>57</v>
      </c>
      <c r="E121" s="512">
        <v>0.59</v>
      </c>
      <c r="F121" s="512"/>
      <c r="G121" s="512">
        <f>F121*E121</f>
        <v>0</v>
      </c>
    </row>
    <row r="122" spans="1:7" ht="11.25">
      <c r="A122" s="711"/>
      <c r="B122" s="709"/>
      <c r="C122" s="714"/>
      <c r="D122" s="532"/>
      <c r="E122" s="533"/>
      <c r="F122" s="533"/>
      <c r="G122" s="533"/>
    </row>
    <row r="123" spans="1:7" ht="15.75">
      <c r="A123" s="187"/>
      <c r="B123" s="720" t="s">
        <v>737</v>
      </c>
      <c r="C123" s="721" t="s">
        <v>738</v>
      </c>
      <c r="D123" s="721"/>
      <c r="E123" s="721"/>
      <c r="F123" s="713"/>
      <c r="G123" s="719"/>
    </row>
    <row r="124" spans="1:7" ht="15">
      <c r="A124" s="718"/>
      <c r="B124" s="187"/>
      <c r="C124" s="718"/>
      <c r="D124" s="718"/>
      <c r="E124" s="718"/>
      <c r="F124" s="713"/>
      <c r="G124" s="719"/>
    </row>
    <row r="125" spans="1:7" ht="11.25">
      <c r="A125" s="710" t="s">
        <v>739</v>
      </c>
      <c r="B125" s="607" t="s">
        <v>91</v>
      </c>
      <c r="C125" s="524" t="s">
        <v>740</v>
      </c>
      <c r="D125" s="511"/>
      <c r="E125" s="512"/>
      <c r="F125" s="512"/>
      <c r="G125" s="512"/>
    </row>
    <row r="126" spans="1:7" ht="16.5">
      <c r="A126" s="710"/>
      <c r="B126" s="607"/>
      <c r="C126" s="524" t="s">
        <v>741</v>
      </c>
      <c r="D126" s="511"/>
      <c r="E126" s="512"/>
      <c r="F126" s="512"/>
      <c r="G126" s="512"/>
    </row>
    <row r="127" spans="1:7" ht="11.25">
      <c r="A127" s="710"/>
      <c r="B127" s="607"/>
      <c r="C127" s="524" t="s">
        <v>742</v>
      </c>
      <c r="D127" s="511" t="s">
        <v>57</v>
      </c>
      <c r="E127" s="512">
        <v>0.15</v>
      </c>
      <c r="F127" s="512"/>
      <c r="G127" s="512">
        <f>F127*E127</f>
        <v>0</v>
      </c>
    </row>
    <row r="128" spans="1:7" ht="11.25">
      <c r="A128" s="710" t="s">
        <v>743</v>
      </c>
      <c r="B128" s="607" t="s">
        <v>91</v>
      </c>
      <c r="C128" s="524" t="s">
        <v>744</v>
      </c>
      <c r="D128" s="511"/>
      <c r="E128" s="512"/>
      <c r="F128" s="512"/>
      <c r="G128" s="512"/>
    </row>
    <row r="129" spans="1:7" ht="11.25">
      <c r="A129" s="710"/>
      <c r="B129" s="607"/>
      <c r="C129" s="524" t="s">
        <v>745</v>
      </c>
      <c r="D129" s="511"/>
      <c r="E129" s="512"/>
      <c r="F129" s="512"/>
      <c r="G129" s="512"/>
    </row>
    <row r="130" spans="1:7" ht="18">
      <c r="A130" s="710"/>
      <c r="B130" s="607"/>
      <c r="C130" s="524" t="s">
        <v>852</v>
      </c>
      <c r="D130" s="511"/>
      <c r="E130" s="512"/>
      <c r="F130" s="512"/>
      <c r="G130" s="512"/>
    </row>
    <row r="131" spans="1:7" ht="11.25">
      <c r="A131" s="710"/>
      <c r="B131" s="607"/>
      <c r="C131" s="524" t="s">
        <v>838</v>
      </c>
      <c r="D131" s="511"/>
      <c r="E131" s="512"/>
      <c r="F131" s="512"/>
      <c r="G131" s="512"/>
    </row>
    <row r="132" spans="2:7" ht="11.25">
      <c r="B132" s="607"/>
      <c r="C132" s="524" t="s">
        <v>839</v>
      </c>
      <c r="D132" s="511"/>
      <c r="E132" s="512"/>
      <c r="F132" s="512"/>
      <c r="G132" s="512"/>
    </row>
    <row r="133" spans="1:7" ht="11.25">
      <c r="A133" s="710"/>
      <c r="B133" s="607"/>
      <c r="C133" s="524" t="s">
        <v>746</v>
      </c>
      <c r="D133" s="511" t="s">
        <v>60</v>
      </c>
      <c r="E133" s="512">
        <v>2</v>
      </c>
      <c r="F133" s="512"/>
      <c r="G133" s="512">
        <f>F133*E133</f>
        <v>0</v>
      </c>
    </row>
    <row r="134" spans="1:7" ht="11.25">
      <c r="A134" s="710" t="s">
        <v>747</v>
      </c>
      <c r="B134" s="607" t="s">
        <v>91</v>
      </c>
      <c r="C134" s="524" t="s">
        <v>840</v>
      </c>
      <c r="D134" s="511"/>
      <c r="E134" s="512"/>
      <c r="F134" s="512"/>
      <c r="G134" s="512"/>
    </row>
    <row r="135" spans="1:7" ht="11.25">
      <c r="A135" s="710"/>
      <c r="B135" s="607"/>
      <c r="C135" s="524" t="s">
        <v>841</v>
      </c>
      <c r="D135" s="511"/>
      <c r="E135" s="512"/>
      <c r="F135" s="512"/>
      <c r="G135" s="512"/>
    </row>
    <row r="136" spans="1:7" ht="11.25">
      <c r="A136" s="710"/>
      <c r="B136" s="607"/>
      <c r="C136" s="524" t="s">
        <v>842</v>
      </c>
      <c r="D136" s="511"/>
      <c r="E136" s="512"/>
      <c r="F136" s="512"/>
      <c r="G136" s="512"/>
    </row>
    <row r="137" spans="1:7" ht="11.25">
      <c r="A137" s="710"/>
      <c r="B137" s="607"/>
      <c r="C137" s="524" t="s">
        <v>843</v>
      </c>
      <c r="D137" s="511" t="s">
        <v>60</v>
      </c>
      <c r="E137" s="512">
        <v>1</v>
      </c>
      <c r="F137" s="512"/>
      <c r="G137" s="512">
        <f>F137*E137</f>
        <v>0</v>
      </c>
    </row>
    <row r="138" spans="1:7" ht="11.25">
      <c r="A138" s="710" t="s">
        <v>752</v>
      </c>
      <c r="B138" s="607" t="s">
        <v>91</v>
      </c>
      <c r="C138" s="524" t="s">
        <v>844</v>
      </c>
      <c r="D138" s="511"/>
      <c r="E138" s="512"/>
      <c r="F138" s="512"/>
      <c r="G138" s="512"/>
    </row>
    <row r="139" spans="1:7" ht="11.25">
      <c r="A139" s="710"/>
      <c r="B139" s="607"/>
      <c r="C139" s="524" t="s">
        <v>845</v>
      </c>
      <c r="D139" s="511"/>
      <c r="E139" s="512"/>
      <c r="F139" s="512"/>
      <c r="G139" s="512"/>
    </row>
    <row r="140" spans="1:7" ht="11.25">
      <c r="A140" s="710"/>
      <c r="B140" s="607"/>
      <c r="C140" s="524" t="s">
        <v>846</v>
      </c>
      <c r="D140" s="511" t="s">
        <v>60</v>
      </c>
      <c r="E140" s="512">
        <v>5</v>
      </c>
      <c r="F140" s="512"/>
      <c r="G140" s="512">
        <f>F140*E140</f>
        <v>0</v>
      </c>
    </row>
    <row r="141" spans="1:7" ht="11.25">
      <c r="A141" s="710" t="s">
        <v>757</v>
      </c>
      <c r="B141" s="607" t="s">
        <v>91</v>
      </c>
      <c r="C141" s="524" t="s">
        <v>847</v>
      </c>
      <c r="D141" s="511"/>
      <c r="E141" s="512"/>
      <c r="F141" s="512"/>
      <c r="G141" s="512"/>
    </row>
    <row r="142" spans="1:7" ht="11.25">
      <c r="A142" s="710"/>
      <c r="B142" s="607"/>
      <c r="C142" s="524" t="s">
        <v>848</v>
      </c>
      <c r="D142" s="511"/>
      <c r="E142" s="512"/>
      <c r="F142" s="512"/>
      <c r="G142" s="512"/>
    </row>
    <row r="143" spans="2:7" ht="11.25">
      <c r="B143" s="607"/>
      <c r="C143" s="524" t="s">
        <v>849</v>
      </c>
      <c r="D143" s="511"/>
      <c r="E143" s="512"/>
      <c r="F143" s="512"/>
      <c r="G143" s="512"/>
    </row>
    <row r="144" spans="1:7" ht="11.25">
      <c r="A144" s="710"/>
      <c r="B144" s="607"/>
      <c r="C144" s="524" t="s">
        <v>850</v>
      </c>
      <c r="D144" s="511" t="s">
        <v>60</v>
      </c>
      <c r="E144" s="512">
        <v>4</v>
      </c>
      <c r="F144" s="512"/>
      <c r="G144" s="512">
        <f>F144*E144</f>
        <v>0</v>
      </c>
    </row>
    <row r="145" spans="1:7" ht="11.25">
      <c r="A145" s="710" t="s">
        <v>851</v>
      </c>
      <c r="B145" s="607" t="s">
        <v>91</v>
      </c>
      <c r="C145" s="524" t="s">
        <v>853</v>
      </c>
      <c r="D145" s="511"/>
      <c r="E145" s="512"/>
      <c r="F145" s="512"/>
      <c r="G145" s="512"/>
    </row>
    <row r="146" spans="2:7" ht="11.25">
      <c r="B146" s="607"/>
      <c r="C146" s="524" t="s">
        <v>854</v>
      </c>
      <c r="D146" s="511"/>
      <c r="E146" s="512"/>
      <c r="F146" s="512"/>
      <c r="G146" s="512"/>
    </row>
    <row r="147" spans="1:7" ht="11.25">
      <c r="A147" s="710"/>
      <c r="B147" s="607"/>
      <c r="C147" s="524" t="s">
        <v>855</v>
      </c>
      <c r="D147" s="511" t="s">
        <v>60</v>
      </c>
      <c r="E147" s="512">
        <v>1</v>
      </c>
      <c r="F147" s="512"/>
      <c r="G147" s="512">
        <f>F147*E147</f>
        <v>0</v>
      </c>
    </row>
    <row r="148" spans="1:7" ht="11.25">
      <c r="A148" s="594" t="s">
        <v>866</v>
      </c>
      <c r="B148" s="607" t="s">
        <v>91</v>
      </c>
      <c r="C148" s="524" t="s">
        <v>856</v>
      </c>
      <c r="D148" s="511"/>
      <c r="E148" s="512"/>
      <c r="F148" s="512"/>
      <c r="G148" s="512"/>
    </row>
    <row r="149" spans="1:7" ht="11.25">
      <c r="A149" s="710"/>
      <c r="B149" s="607"/>
      <c r="C149" s="524" t="s">
        <v>857</v>
      </c>
      <c r="D149" s="511"/>
      <c r="E149" s="512"/>
      <c r="F149" s="512"/>
      <c r="G149" s="512"/>
    </row>
    <row r="150" spans="1:7" ht="11.25">
      <c r="A150" s="710"/>
      <c r="B150" s="607"/>
      <c r="C150" s="524" t="s">
        <v>858</v>
      </c>
      <c r="D150" s="511"/>
      <c r="E150" s="512"/>
      <c r="F150" s="512"/>
      <c r="G150" s="512"/>
    </row>
    <row r="151" spans="2:7" ht="11.25">
      <c r="B151" s="607"/>
      <c r="C151" s="524" t="s">
        <v>859</v>
      </c>
      <c r="D151" s="511"/>
      <c r="E151" s="512"/>
      <c r="F151" s="512"/>
      <c r="G151" s="512"/>
    </row>
    <row r="152" spans="1:7" ht="11.25">
      <c r="A152" s="710"/>
      <c r="B152" s="607"/>
      <c r="C152" s="524" t="s">
        <v>860</v>
      </c>
      <c r="D152" s="511"/>
      <c r="E152" s="512"/>
      <c r="F152" s="512"/>
      <c r="G152" s="512"/>
    </row>
    <row r="153" spans="1:7" ht="11.25">
      <c r="A153" s="710"/>
      <c r="B153" s="607"/>
      <c r="C153" s="524" t="s">
        <v>861</v>
      </c>
      <c r="D153" s="511"/>
      <c r="E153" s="512"/>
      <c r="F153" s="512"/>
      <c r="G153" s="512"/>
    </row>
    <row r="154" spans="2:7" ht="11.25">
      <c r="B154" s="607"/>
      <c r="C154" s="524" t="s">
        <v>862</v>
      </c>
      <c r="D154" s="511"/>
      <c r="E154" s="512"/>
      <c r="F154" s="512"/>
      <c r="G154" s="512"/>
    </row>
    <row r="155" spans="1:7" ht="11.25">
      <c r="A155" s="710"/>
      <c r="B155" s="607"/>
      <c r="C155" s="524" t="s">
        <v>863</v>
      </c>
      <c r="D155" s="511" t="s">
        <v>60</v>
      </c>
      <c r="E155" s="512">
        <v>1</v>
      </c>
      <c r="F155" s="512"/>
      <c r="G155" s="512">
        <f>F155*E155</f>
        <v>0</v>
      </c>
    </row>
    <row r="156" spans="1:7" ht="11.25">
      <c r="A156" s="594" t="s">
        <v>867</v>
      </c>
      <c r="B156" s="607" t="s">
        <v>91</v>
      </c>
      <c r="C156" s="524" t="s">
        <v>753</v>
      </c>
      <c r="D156" s="511"/>
      <c r="E156" s="512"/>
      <c r="F156" s="512"/>
      <c r="G156" s="512"/>
    </row>
    <row r="157" spans="1:7" ht="11.25">
      <c r="A157" s="710"/>
      <c r="B157" s="607"/>
      <c r="C157" s="524" t="s">
        <v>754</v>
      </c>
      <c r="D157" s="511"/>
      <c r="E157" s="512"/>
      <c r="F157" s="512"/>
      <c r="G157" s="512"/>
    </row>
    <row r="158" spans="1:7" ht="11.25">
      <c r="A158" s="710"/>
      <c r="B158" s="607"/>
      <c r="C158" s="524" t="s">
        <v>755</v>
      </c>
      <c r="D158" s="511"/>
      <c r="E158" s="512"/>
      <c r="F158" s="512"/>
      <c r="G158" s="512"/>
    </row>
    <row r="159" spans="2:7" ht="11.25">
      <c r="B159" s="607"/>
      <c r="C159" s="524" t="s">
        <v>756</v>
      </c>
      <c r="D159" s="511" t="s">
        <v>60</v>
      </c>
      <c r="E159" s="512">
        <v>18</v>
      </c>
      <c r="F159" s="512"/>
      <c r="G159" s="512">
        <f>F159*E159</f>
        <v>0</v>
      </c>
    </row>
    <row r="160" spans="1:7" ht="11.25">
      <c r="A160" s="710" t="s">
        <v>868</v>
      </c>
      <c r="B160" s="607" t="s">
        <v>91</v>
      </c>
      <c r="C160" s="524" t="s">
        <v>753</v>
      </c>
      <c r="D160" s="511"/>
      <c r="E160" s="512"/>
      <c r="F160" s="512"/>
      <c r="G160" s="512"/>
    </row>
    <row r="161" spans="2:7" ht="11.25">
      <c r="B161" s="607"/>
      <c r="C161" s="524" t="s">
        <v>864</v>
      </c>
      <c r="D161" s="511"/>
      <c r="E161" s="512"/>
      <c r="F161" s="512"/>
      <c r="G161" s="512"/>
    </row>
    <row r="162" spans="1:7" ht="11.25">
      <c r="A162" s="710"/>
      <c r="B162" s="607"/>
      <c r="C162" s="524" t="s">
        <v>865</v>
      </c>
      <c r="D162" s="511" t="s">
        <v>60</v>
      </c>
      <c r="E162" s="512">
        <v>2</v>
      </c>
      <c r="F162" s="512"/>
      <c r="G162" s="512">
        <f>F162*E162</f>
        <v>0</v>
      </c>
    </row>
    <row r="163" spans="1:7" ht="14.25">
      <c r="A163" s="718"/>
      <c r="B163" s="187"/>
      <c r="C163" s="718"/>
      <c r="D163" s="715"/>
      <c r="E163" s="712"/>
      <c r="F163" s="713"/>
      <c r="G163" s="713"/>
    </row>
    <row r="164" spans="1:7" ht="12.75">
      <c r="A164" s="602"/>
      <c r="B164" s="612"/>
      <c r="C164" s="514" t="s">
        <v>759</v>
      </c>
      <c r="D164" s="515"/>
      <c r="E164" s="516" t="s">
        <v>642</v>
      </c>
      <c r="F164" s="516"/>
      <c r="G164" s="517">
        <f>SUM(G56:G162)</f>
        <v>0</v>
      </c>
    </row>
    <row r="165" spans="1:7" ht="12.75">
      <c r="A165" s="603"/>
      <c r="B165" s="613"/>
      <c r="C165" s="520"/>
      <c r="D165" s="521"/>
      <c r="E165" s="522"/>
      <c r="F165" s="522"/>
      <c r="G165" s="508"/>
    </row>
    <row r="166" spans="1:7" ht="12.75">
      <c r="A166" s="589">
        <v>3</v>
      </c>
      <c r="B166" s="604"/>
      <c r="C166" s="480" t="s">
        <v>760</v>
      </c>
      <c r="D166" s="481"/>
      <c r="E166" s="508"/>
      <c r="F166" s="508"/>
      <c r="G166" s="508"/>
    </row>
    <row r="167" spans="1:7" ht="12.75">
      <c r="A167" s="589"/>
      <c r="B167" s="708"/>
      <c r="C167" s="480"/>
      <c r="D167" s="481"/>
      <c r="E167" s="508"/>
      <c r="F167" s="508"/>
      <c r="G167" s="508"/>
    </row>
    <row r="168" spans="1:7" ht="11.25">
      <c r="A168" s="710" t="s">
        <v>761</v>
      </c>
      <c r="B168" s="607" t="s">
        <v>91</v>
      </c>
      <c r="C168" s="524" t="s">
        <v>705</v>
      </c>
      <c r="D168" s="511"/>
      <c r="E168" s="512"/>
      <c r="F168" s="512"/>
      <c r="G168" s="512"/>
    </row>
    <row r="169" spans="1:7" ht="11.25">
      <c r="A169" s="710"/>
      <c r="B169" s="607"/>
      <c r="C169" s="524" t="s">
        <v>706</v>
      </c>
      <c r="D169" s="511" t="s">
        <v>60</v>
      </c>
      <c r="E169" s="512">
        <v>3</v>
      </c>
      <c r="F169" s="512"/>
      <c r="G169" s="512">
        <f>SUM(E169*F169)</f>
        <v>0</v>
      </c>
    </row>
    <row r="170" spans="1:7" ht="11.25">
      <c r="A170" s="710" t="s">
        <v>762</v>
      </c>
      <c r="B170" s="607" t="s">
        <v>91</v>
      </c>
      <c r="C170" s="524" t="s">
        <v>763</v>
      </c>
      <c r="D170" s="511" t="s">
        <v>57</v>
      </c>
      <c r="E170" s="512">
        <v>0.38</v>
      </c>
      <c r="F170" s="512"/>
      <c r="G170" s="512">
        <f>SUM(E170*F170)</f>
        <v>0</v>
      </c>
    </row>
    <row r="171" spans="1:7" ht="11.25">
      <c r="A171" s="710" t="s">
        <v>764</v>
      </c>
      <c r="B171" s="607" t="s">
        <v>91</v>
      </c>
      <c r="C171" s="524" t="s">
        <v>765</v>
      </c>
      <c r="D171" s="511" t="s">
        <v>57</v>
      </c>
      <c r="E171" s="512">
        <v>0.12</v>
      </c>
      <c r="F171" s="512"/>
      <c r="G171" s="512">
        <f>SUM(E171*F171)</f>
        <v>0</v>
      </c>
    </row>
    <row r="172" spans="1:7" ht="11.25">
      <c r="A172" s="710" t="s">
        <v>766</v>
      </c>
      <c r="B172" s="607" t="s">
        <v>91</v>
      </c>
      <c r="C172" s="524" t="s">
        <v>768</v>
      </c>
      <c r="D172" s="511" t="s">
        <v>57</v>
      </c>
      <c r="E172" s="512">
        <v>0.15</v>
      </c>
      <c r="F172" s="512"/>
      <c r="G172" s="512">
        <f>CEILING(F172*E172,0.5)</f>
        <v>0</v>
      </c>
    </row>
    <row r="173" spans="1:7" ht="11.25">
      <c r="A173" s="710" t="s">
        <v>767</v>
      </c>
      <c r="B173" s="607" t="s">
        <v>91</v>
      </c>
      <c r="C173" s="524" t="s">
        <v>744</v>
      </c>
      <c r="D173" s="511"/>
      <c r="E173" s="512"/>
      <c r="F173" s="512"/>
      <c r="G173" s="512"/>
    </row>
    <row r="174" spans="1:7" ht="11.25">
      <c r="A174" s="710"/>
      <c r="B174" s="607"/>
      <c r="C174" s="524" t="s">
        <v>745</v>
      </c>
      <c r="D174" s="511"/>
      <c r="E174" s="512"/>
      <c r="F174" s="512"/>
      <c r="G174" s="512"/>
    </row>
    <row r="175" spans="1:7" ht="18">
      <c r="A175" s="710"/>
      <c r="B175" s="607"/>
      <c r="C175" s="524" t="s">
        <v>785</v>
      </c>
      <c r="D175" s="511" t="s">
        <v>60</v>
      </c>
      <c r="E175" s="512">
        <v>2</v>
      </c>
      <c r="F175" s="512"/>
      <c r="G175" s="512">
        <f>F175*E175</f>
        <v>0</v>
      </c>
    </row>
    <row r="176" spans="1:7" ht="11.25">
      <c r="A176" s="710" t="s">
        <v>769</v>
      </c>
      <c r="B176" s="607" t="s">
        <v>91</v>
      </c>
      <c r="C176" s="524" t="s">
        <v>748</v>
      </c>
      <c r="D176" s="511"/>
      <c r="E176" s="512"/>
      <c r="F176" s="512"/>
      <c r="G176" s="512"/>
    </row>
    <row r="177" spans="1:7" ht="11.25">
      <c r="A177" s="710"/>
      <c r="B177" s="607"/>
      <c r="C177" s="524" t="s">
        <v>749</v>
      </c>
      <c r="D177" s="511"/>
      <c r="E177" s="512"/>
      <c r="F177" s="512"/>
      <c r="G177" s="512"/>
    </row>
    <row r="178" spans="1:7" ht="11.25">
      <c r="A178" s="710"/>
      <c r="B178" s="607"/>
      <c r="C178" s="524" t="s">
        <v>750</v>
      </c>
      <c r="D178" s="511"/>
      <c r="E178" s="512"/>
      <c r="F178" s="512"/>
      <c r="G178" s="512"/>
    </row>
    <row r="179" spans="1:7" ht="18">
      <c r="A179" s="710"/>
      <c r="B179" s="607"/>
      <c r="C179" s="524" t="s">
        <v>751</v>
      </c>
      <c r="D179" s="511" t="s">
        <v>60</v>
      </c>
      <c r="E179" s="512">
        <v>2</v>
      </c>
      <c r="F179" s="512"/>
      <c r="G179" s="512">
        <f>F179*E179</f>
        <v>0</v>
      </c>
    </row>
    <row r="180" spans="1:7" ht="11.25">
      <c r="A180" s="710" t="s">
        <v>770</v>
      </c>
      <c r="B180" s="607" t="s">
        <v>91</v>
      </c>
      <c r="C180" s="524" t="s">
        <v>771</v>
      </c>
      <c r="D180" s="511"/>
      <c r="E180" s="512"/>
      <c r="F180" s="512"/>
      <c r="G180" s="512"/>
    </row>
    <row r="181" spans="1:7" ht="11.25">
      <c r="A181" s="187"/>
      <c r="B181" s="607"/>
      <c r="C181" s="524" t="s">
        <v>773</v>
      </c>
      <c r="D181" s="511" t="s">
        <v>60</v>
      </c>
      <c r="E181" s="512">
        <v>3</v>
      </c>
      <c r="F181" s="512"/>
      <c r="G181" s="512">
        <f>F181*E181</f>
        <v>0</v>
      </c>
    </row>
    <row r="182" spans="1:7" ht="11.25">
      <c r="A182" s="710" t="s">
        <v>772</v>
      </c>
      <c r="B182" s="607" t="s">
        <v>91</v>
      </c>
      <c r="C182" s="524" t="s">
        <v>774</v>
      </c>
      <c r="D182" s="511"/>
      <c r="E182" s="512"/>
      <c r="F182" s="512"/>
      <c r="G182" s="512"/>
    </row>
    <row r="183" spans="1:7" ht="11.25">
      <c r="A183" s="710"/>
      <c r="B183" s="607"/>
      <c r="C183" s="524" t="s">
        <v>775</v>
      </c>
      <c r="D183" s="511" t="s">
        <v>60</v>
      </c>
      <c r="E183" s="512">
        <v>3</v>
      </c>
      <c r="F183" s="512"/>
      <c r="G183" s="512">
        <f>F183*E183</f>
        <v>0</v>
      </c>
    </row>
    <row r="184" spans="1:7" ht="14.25">
      <c r="A184" s="718"/>
      <c r="B184" s="187"/>
      <c r="C184" s="724"/>
      <c r="D184" s="725"/>
      <c r="E184" s="726"/>
      <c r="F184" s="727"/>
      <c r="G184" s="727"/>
    </row>
    <row r="185" spans="1:7" ht="12.75">
      <c r="A185" s="602"/>
      <c r="B185" s="612"/>
      <c r="C185" s="514" t="s">
        <v>776</v>
      </c>
      <c r="D185" s="515"/>
      <c r="E185" s="516" t="s">
        <v>642</v>
      </c>
      <c r="F185" s="516"/>
      <c r="G185" s="517">
        <f>SUM(G168:G184)</f>
        <v>0</v>
      </c>
    </row>
    <row r="186" spans="1:7" ht="12.75">
      <c r="A186" s="603"/>
      <c r="B186" s="613"/>
      <c r="C186" s="520"/>
      <c r="D186" s="521"/>
      <c r="E186" s="522"/>
      <c r="F186" s="522"/>
      <c r="G186" s="508"/>
    </row>
    <row r="187" spans="1:7" ht="12.75">
      <c r="A187" s="589" t="s">
        <v>777</v>
      </c>
      <c r="B187" s="604"/>
      <c r="C187" s="480" t="s">
        <v>118</v>
      </c>
      <c r="D187" s="481"/>
      <c r="E187" s="508"/>
      <c r="F187" s="508"/>
      <c r="G187" s="508"/>
    </row>
    <row r="188" spans="1:7" ht="12.75">
      <c r="A188" s="589"/>
      <c r="B188" s="708"/>
      <c r="C188" s="480"/>
      <c r="D188" s="481"/>
      <c r="E188" s="508"/>
      <c r="F188" s="508"/>
      <c r="G188" s="508"/>
    </row>
    <row r="189" spans="1:7" ht="11.25">
      <c r="A189" s="710" t="s">
        <v>778</v>
      </c>
      <c r="B189" s="607" t="s">
        <v>91</v>
      </c>
      <c r="C189" s="524" t="s">
        <v>869</v>
      </c>
      <c r="D189" s="511"/>
      <c r="E189" s="512"/>
      <c r="F189" s="512"/>
      <c r="G189" s="512"/>
    </row>
    <row r="190" spans="1:7" ht="11.25">
      <c r="A190" s="710"/>
      <c r="B190" s="607"/>
      <c r="C190" s="524" t="s">
        <v>870</v>
      </c>
      <c r="D190" s="511"/>
      <c r="E190" s="512"/>
      <c r="F190" s="512"/>
      <c r="G190" s="512"/>
    </row>
    <row r="191" spans="1:7" ht="11.25">
      <c r="A191" s="710"/>
      <c r="B191" s="607"/>
      <c r="C191" s="524" t="s">
        <v>871</v>
      </c>
      <c r="D191" s="511"/>
      <c r="E191" s="512"/>
      <c r="F191" s="512"/>
      <c r="G191" s="512"/>
    </row>
    <row r="192" spans="1:7" ht="11.25">
      <c r="A192" s="710"/>
      <c r="B192" s="607"/>
      <c r="C192" s="524" t="s">
        <v>872</v>
      </c>
      <c r="D192" s="511"/>
      <c r="E192" s="512"/>
      <c r="F192" s="512"/>
      <c r="G192" s="512"/>
    </row>
    <row r="193" spans="1:7" ht="11.25">
      <c r="A193" s="710"/>
      <c r="B193" s="607"/>
      <c r="C193" s="524" t="s">
        <v>873</v>
      </c>
      <c r="D193" s="511"/>
      <c r="E193" s="512"/>
      <c r="F193" s="512"/>
      <c r="G193" s="512"/>
    </row>
    <row r="194" spans="1:7" ht="11.25">
      <c r="A194" s="710"/>
      <c r="B194" s="607"/>
      <c r="C194" s="524" t="s">
        <v>874</v>
      </c>
      <c r="D194" s="511" t="s">
        <v>875</v>
      </c>
      <c r="E194" s="512">
        <v>7</v>
      </c>
      <c r="F194" s="512"/>
      <c r="G194" s="512">
        <f>F194*E194</f>
        <v>0</v>
      </c>
    </row>
    <row r="195" spans="1:7" ht="11.25">
      <c r="A195" s="710" t="s">
        <v>779</v>
      </c>
      <c r="B195" s="607" t="s">
        <v>91</v>
      </c>
      <c r="C195" s="524" t="s">
        <v>876</v>
      </c>
      <c r="D195" s="511"/>
      <c r="E195" s="512"/>
      <c r="F195" s="512"/>
      <c r="G195" s="512"/>
    </row>
    <row r="196" spans="1:7" ht="11.25">
      <c r="A196" s="710"/>
      <c r="B196" s="607"/>
      <c r="C196" s="524" t="s">
        <v>877</v>
      </c>
      <c r="D196" s="511"/>
      <c r="E196" s="512"/>
      <c r="F196" s="512"/>
      <c r="G196" s="512"/>
    </row>
    <row r="197" spans="1:7" ht="11.25">
      <c r="A197" s="710"/>
      <c r="B197" s="607"/>
      <c r="C197" s="524" t="s">
        <v>878</v>
      </c>
      <c r="D197" s="511"/>
      <c r="E197" s="512"/>
      <c r="F197" s="512"/>
      <c r="G197" s="512"/>
    </row>
    <row r="198" spans="1:7" ht="11.25">
      <c r="A198" s="710"/>
      <c r="B198" s="607"/>
      <c r="C198" s="524" t="s">
        <v>879</v>
      </c>
      <c r="D198" s="511" t="s">
        <v>875</v>
      </c>
      <c r="E198" s="512">
        <v>1</v>
      </c>
      <c r="F198" s="512"/>
      <c r="G198" s="512">
        <f>F198*E198</f>
        <v>0</v>
      </c>
    </row>
    <row r="199" spans="1:7" ht="11.25">
      <c r="A199" s="710" t="s">
        <v>780</v>
      </c>
      <c r="B199" s="607" t="s">
        <v>91</v>
      </c>
      <c r="C199" s="524" t="s">
        <v>880</v>
      </c>
      <c r="D199" s="511"/>
      <c r="E199" s="512"/>
      <c r="F199" s="512"/>
      <c r="G199" s="512"/>
    </row>
    <row r="200" spans="1:7" ht="11.25">
      <c r="A200" s="710"/>
      <c r="B200" s="607"/>
      <c r="C200" s="524" t="s">
        <v>881</v>
      </c>
      <c r="D200" s="511"/>
      <c r="E200" s="512"/>
      <c r="F200" s="512"/>
      <c r="G200" s="512"/>
    </row>
    <row r="201" spans="1:7" ht="11.25">
      <c r="A201" s="710"/>
      <c r="B201" s="607"/>
      <c r="C201" s="524" t="s">
        <v>878</v>
      </c>
      <c r="D201" s="511"/>
      <c r="E201" s="512"/>
      <c r="F201" s="512"/>
      <c r="G201" s="512"/>
    </row>
    <row r="202" spans="1:7" ht="11.25">
      <c r="A202" s="710"/>
      <c r="B202" s="607"/>
      <c r="C202" s="524" t="s">
        <v>879</v>
      </c>
      <c r="D202" s="511" t="s">
        <v>875</v>
      </c>
      <c r="E202" s="512">
        <v>1</v>
      </c>
      <c r="F202" s="512"/>
      <c r="G202" s="512">
        <f>F202*E202</f>
        <v>0</v>
      </c>
    </row>
    <row r="203" spans="1:7" ht="11.25">
      <c r="A203" s="710" t="s">
        <v>781</v>
      </c>
      <c r="B203" s="607" t="s">
        <v>91</v>
      </c>
      <c r="C203" s="524" t="s">
        <v>882</v>
      </c>
      <c r="D203" s="511"/>
      <c r="E203" s="512"/>
      <c r="F203" s="512"/>
      <c r="G203" s="512"/>
    </row>
    <row r="204" spans="1:7" ht="11.25">
      <c r="A204" s="710"/>
      <c r="B204" s="607"/>
      <c r="C204" s="524" t="s">
        <v>883</v>
      </c>
      <c r="D204" s="511" t="s">
        <v>758</v>
      </c>
      <c r="E204" s="512">
        <v>2</v>
      </c>
      <c r="F204" s="512"/>
      <c r="G204" s="512">
        <f>F204*E204</f>
        <v>0</v>
      </c>
    </row>
    <row r="205" spans="1:7" ht="11.25">
      <c r="A205" s="710" t="s">
        <v>888</v>
      </c>
      <c r="B205" s="607" t="s">
        <v>91</v>
      </c>
      <c r="C205" s="524" t="s">
        <v>291</v>
      </c>
      <c r="D205" s="511" t="s">
        <v>60</v>
      </c>
      <c r="E205" s="512">
        <v>1</v>
      </c>
      <c r="F205" s="512"/>
      <c r="G205" s="512">
        <f>F205*E205</f>
        <v>0</v>
      </c>
    </row>
    <row r="206" spans="1:7" ht="11.25">
      <c r="A206" s="710" t="s">
        <v>889</v>
      </c>
      <c r="B206" s="607" t="s">
        <v>91</v>
      </c>
      <c r="C206" s="524" t="s">
        <v>293</v>
      </c>
      <c r="D206" s="511" t="s">
        <v>60</v>
      </c>
      <c r="E206" s="512">
        <v>1</v>
      </c>
      <c r="F206" s="512"/>
      <c r="G206" s="512">
        <f>F206*E206</f>
        <v>0</v>
      </c>
    </row>
    <row r="207" spans="1:7" ht="11.25">
      <c r="A207" s="710" t="s">
        <v>890</v>
      </c>
      <c r="B207" s="607" t="s">
        <v>91</v>
      </c>
      <c r="C207" s="524" t="s">
        <v>884</v>
      </c>
      <c r="D207" s="511"/>
      <c r="E207" s="512"/>
      <c r="F207" s="512"/>
      <c r="G207" s="512"/>
    </row>
    <row r="208" spans="1:7" ht="11.25">
      <c r="A208" s="710"/>
      <c r="B208" s="607"/>
      <c r="C208" s="524" t="s">
        <v>885</v>
      </c>
      <c r="D208" s="511"/>
      <c r="E208" s="512"/>
      <c r="F208" s="512"/>
      <c r="G208" s="512"/>
    </row>
    <row r="209" spans="1:7" ht="11.25">
      <c r="A209" s="710"/>
      <c r="B209" s="607"/>
      <c r="C209" s="524" t="s">
        <v>886</v>
      </c>
      <c r="D209" s="511"/>
      <c r="E209" s="512"/>
      <c r="F209" s="512"/>
      <c r="G209" s="512"/>
    </row>
    <row r="210" spans="1:7" ht="11.25">
      <c r="A210" s="710"/>
      <c r="B210" s="607"/>
      <c r="C210" s="524" t="s">
        <v>887</v>
      </c>
      <c r="D210" s="511" t="s">
        <v>875</v>
      </c>
      <c r="E210" s="512">
        <v>1</v>
      </c>
      <c r="F210" s="512"/>
      <c r="G210" s="512">
        <f>F210*E210</f>
        <v>0</v>
      </c>
    </row>
    <row r="211" spans="1:7" ht="11.25">
      <c r="A211" s="710" t="s">
        <v>891</v>
      </c>
      <c r="B211" s="607" t="s">
        <v>91</v>
      </c>
      <c r="C211" s="524" t="s">
        <v>279</v>
      </c>
      <c r="D211" s="511"/>
      <c r="E211" s="512"/>
      <c r="F211" s="512"/>
      <c r="G211" s="512"/>
    </row>
    <row r="212" spans="1:7" ht="11.25">
      <c r="A212" s="710"/>
      <c r="B212" s="607"/>
      <c r="C212" s="524" t="s">
        <v>280</v>
      </c>
      <c r="D212" s="511"/>
      <c r="E212" s="512"/>
      <c r="F212" s="512"/>
      <c r="G212" s="512"/>
    </row>
    <row r="213" spans="1:7" ht="11.25">
      <c r="A213" s="710"/>
      <c r="B213" s="607"/>
      <c r="C213" s="524" t="s">
        <v>281</v>
      </c>
      <c r="D213" s="511"/>
      <c r="E213" s="512"/>
      <c r="F213" s="512"/>
      <c r="G213" s="512"/>
    </row>
    <row r="214" spans="1:7" ht="11.25">
      <c r="A214" s="710"/>
      <c r="B214" s="607"/>
      <c r="C214" s="524" t="s">
        <v>282</v>
      </c>
      <c r="D214" s="511"/>
      <c r="E214" s="512"/>
      <c r="F214" s="512"/>
      <c r="G214" s="512"/>
    </row>
    <row r="215" spans="1:7" ht="11.25">
      <c r="A215" s="710"/>
      <c r="B215" s="607"/>
      <c r="C215" s="524" t="s">
        <v>283</v>
      </c>
      <c r="D215" s="511" t="s">
        <v>284</v>
      </c>
      <c r="E215" s="512">
        <v>40</v>
      </c>
      <c r="F215" s="512"/>
      <c r="G215" s="512">
        <f>F215*E215</f>
        <v>0</v>
      </c>
    </row>
    <row r="216" spans="1:7" ht="15">
      <c r="A216" s="718"/>
      <c r="B216" s="187"/>
      <c r="C216" s="730"/>
      <c r="D216" s="730"/>
      <c r="E216" s="730"/>
      <c r="F216" s="731"/>
      <c r="G216" s="732"/>
    </row>
    <row r="217" spans="1:7" ht="12.75">
      <c r="A217" s="602"/>
      <c r="B217" s="612"/>
      <c r="C217" s="514" t="s">
        <v>782</v>
      </c>
      <c r="D217" s="515"/>
      <c r="E217" s="516" t="s">
        <v>642</v>
      </c>
      <c r="F217" s="516"/>
      <c r="G217" s="517">
        <f>SUM(G190:G215)</f>
        <v>0</v>
      </c>
    </row>
    <row r="218" spans="1:2" ht="11.25">
      <c r="A218" s="610"/>
      <c r="B218" s="187"/>
    </row>
    <row r="219" spans="1:2" ht="11.25">
      <c r="A219" s="610"/>
      <c r="B219" s="187"/>
    </row>
    <row r="220" ht="11.25">
      <c r="A220" s="610"/>
    </row>
    <row r="221" ht="11.25">
      <c r="A221" s="610"/>
    </row>
    <row r="222" ht="11.25">
      <c r="A222" s="610"/>
    </row>
    <row r="223" ht="11.25">
      <c r="A223" s="610"/>
    </row>
    <row r="224" ht="11.25">
      <c r="A224" s="610"/>
    </row>
    <row r="225" ht="11.25">
      <c r="A225" s="610"/>
    </row>
    <row r="226" ht="11.25">
      <c r="A226" s="610"/>
    </row>
    <row r="227" ht="11.25">
      <c r="A227" s="610"/>
    </row>
    <row r="228" ht="11.25">
      <c r="A228" s="610"/>
    </row>
    <row r="229" ht="11.25">
      <c r="A229" s="610"/>
    </row>
    <row r="230" ht="11.25">
      <c r="A230" s="610"/>
    </row>
    <row r="231" ht="11.25">
      <c r="A231" s="610"/>
    </row>
    <row r="232" ht="11.25">
      <c r="A232" s="610"/>
    </row>
    <row r="233" ht="11.25">
      <c r="A233" s="610"/>
    </row>
    <row r="234" ht="11.25">
      <c r="A234" s="610"/>
    </row>
    <row r="235" ht="11.25">
      <c r="A235" s="610"/>
    </row>
    <row r="236" ht="11.25">
      <c r="A236" s="610"/>
    </row>
    <row r="237" ht="11.25">
      <c r="A237" s="610"/>
    </row>
    <row r="238" ht="11.25">
      <c r="A238" s="610"/>
    </row>
    <row r="239" ht="11.25">
      <c r="A239" s="610"/>
    </row>
    <row r="240" ht="11.25">
      <c r="A240" s="610"/>
    </row>
    <row r="241" ht="11.25">
      <c r="A241" s="610"/>
    </row>
    <row r="242" ht="11.25">
      <c r="A242" s="610"/>
    </row>
    <row r="243" ht="11.25">
      <c r="A243" s="610"/>
    </row>
    <row r="244" ht="11.25">
      <c r="A244" s="610"/>
    </row>
    <row r="245" ht="11.25">
      <c r="A245" s="610"/>
    </row>
    <row r="246" ht="11.25">
      <c r="A246" s="610"/>
    </row>
    <row r="247" ht="11.25">
      <c r="A247" s="610"/>
    </row>
    <row r="248" ht="11.25">
      <c r="A248" s="610"/>
    </row>
    <row r="249" ht="11.25">
      <c r="A249" s="610"/>
    </row>
    <row r="250" ht="11.25">
      <c r="A250" s="610"/>
    </row>
    <row r="251" ht="11.25">
      <c r="A251" s="610"/>
    </row>
    <row r="252" ht="11.25">
      <c r="A252" s="610"/>
    </row>
    <row r="253" ht="11.25">
      <c r="A253" s="610"/>
    </row>
    <row r="254" ht="11.25">
      <c r="A254" s="610"/>
    </row>
    <row r="255" ht="11.25">
      <c r="A255" s="610"/>
    </row>
    <row r="256" ht="11.25">
      <c r="A256" s="610"/>
    </row>
    <row r="257" ht="11.25">
      <c r="A257" s="610"/>
    </row>
    <row r="258" ht="11.25">
      <c r="A258" s="610"/>
    </row>
    <row r="259" ht="11.25">
      <c r="A259" s="610"/>
    </row>
    <row r="260" ht="11.25">
      <c r="A260" s="610"/>
    </row>
    <row r="261" ht="11.25">
      <c r="A261" s="610"/>
    </row>
    <row r="262" ht="11.25">
      <c r="A262" s="610"/>
    </row>
    <row r="263" ht="11.25">
      <c r="A263" s="610"/>
    </row>
    <row r="264" ht="11.25">
      <c r="A264" s="610"/>
    </row>
    <row r="265" ht="11.25">
      <c r="A265" s="610"/>
    </row>
    <row r="266" ht="11.25">
      <c r="A266" s="610"/>
    </row>
    <row r="267" ht="11.25">
      <c r="A267" s="610"/>
    </row>
    <row r="268" ht="11.25">
      <c r="A268" s="610"/>
    </row>
    <row r="269" ht="11.25">
      <c r="A269" s="610"/>
    </row>
    <row r="270" ht="11.25">
      <c r="A270" s="610"/>
    </row>
    <row r="271" ht="11.25">
      <c r="A271" s="610"/>
    </row>
    <row r="272" ht="11.25">
      <c r="A272" s="610"/>
    </row>
    <row r="273" ht="11.25">
      <c r="A273" s="610"/>
    </row>
    <row r="274" ht="11.25">
      <c r="A274" s="610"/>
    </row>
    <row r="275" ht="11.25">
      <c r="A275" s="610"/>
    </row>
    <row r="276" ht="11.25">
      <c r="A276" s="610"/>
    </row>
    <row r="277" ht="11.25">
      <c r="A277" s="610"/>
    </row>
    <row r="278" ht="11.25">
      <c r="A278" s="610"/>
    </row>
    <row r="279" ht="11.25">
      <c r="A279" s="610"/>
    </row>
    <row r="280" ht="11.25">
      <c r="A280" s="610"/>
    </row>
    <row r="281" ht="11.25">
      <c r="A281" s="610"/>
    </row>
    <row r="282" ht="11.25">
      <c r="A282" s="610"/>
    </row>
    <row r="283" ht="11.25">
      <c r="A283" s="610"/>
    </row>
    <row r="284" ht="11.25">
      <c r="A284" s="610"/>
    </row>
    <row r="285" ht="11.25">
      <c r="A285" s="610"/>
    </row>
    <row r="286" ht="11.25">
      <c r="A286" s="610"/>
    </row>
    <row r="287" ht="11.25">
      <c r="A287" s="610"/>
    </row>
    <row r="288" ht="11.25">
      <c r="A288" s="610"/>
    </row>
    <row r="289" ht="11.25">
      <c r="A289" s="610"/>
    </row>
    <row r="290" ht="11.25">
      <c r="A290" s="610"/>
    </row>
    <row r="291" ht="11.25">
      <c r="A291" s="610"/>
    </row>
    <row r="292" ht="11.25">
      <c r="A292" s="610"/>
    </row>
    <row r="293" ht="11.25">
      <c r="A293" s="610"/>
    </row>
    <row r="294" ht="11.25">
      <c r="A294" s="610"/>
    </row>
    <row r="295" ht="11.25">
      <c r="A295" s="610"/>
    </row>
    <row r="296" ht="11.25">
      <c r="A296" s="610"/>
    </row>
    <row r="297" ht="11.25">
      <c r="A297" s="610"/>
    </row>
    <row r="298" ht="11.25">
      <c r="A298" s="610"/>
    </row>
    <row r="299" ht="11.25">
      <c r="A299" s="610"/>
    </row>
    <row r="300" ht="11.25">
      <c r="A300" s="610"/>
    </row>
    <row r="301" ht="11.25">
      <c r="A301" s="610"/>
    </row>
    <row r="302" ht="11.25">
      <c r="A302" s="610"/>
    </row>
    <row r="303" ht="11.25">
      <c r="A303" s="610"/>
    </row>
    <row r="304" ht="11.25">
      <c r="A304" s="610"/>
    </row>
    <row r="305" ht="11.25">
      <c r="A305" s="610"/>
    </row>
    <row r="306" ht="11.25">
      <c r="A306" s="610"/>
    </row>
    <row r="307" ht="11.25">
      <c r="A307" s="610"/>
    </row>
    <row r="308" ht="11.25">
      <c r="A308" s="610"/>
    </row>
    <row r="309" ht="11.25">
      <c r="A309" s="610"/>
    </row>
    <row r="310" ht="11.25">
      <c r="A310" s="610"/>
    </row>
    <row r="311" ht="11.25">
      <c r="A311" s="610"/>
    </row>
    <row r="312" ht="11.25">
      <c r="A312" s="610"/>
    </row>
    <row r="313" ht="11.25">
      <c r="A313" s="610"/>
    </row>
    <row r="314" ht="11.25">
      <c r="A314" s="610"/>
    </row>
    <row r="315" ht="11.25">
      <c r="A315" s="610"/>
    </row>
    <row r="316" ht="11.25">
      <c r="A316" s="610"/>
    </row>
    <row r="317" ht="11.25">
      <c r="A317" s="610"/>
    </row>
    <row r="318" ht="11.25">
      <c r="A318" s="610"/>
    </row>
    <row r="319" ht="11.25">
      <c r="A319" s="610"/>
    </row>
    <row r="320" ht="11.25">
      <c r="A320" s="610"/>
    </row>
    <row r="321" ht="11.25">
      <c r="A321" s="610"/>
    </row>
    <row r="322" ht="11.25">
      <c r="A322" s="610"/>
    </row>
    <row r="323" ht="11.25">
      <c r="A323" s="610"/>
    </row>
    <row r="324" ht="11.25">
      <c r="A324" s="610"/>
    </row>
    <row r="325" ht="11.25">
      <c r="A325" s="610"/>
    </row>
    <row r="326" ht="11.25">
      <c r="A326" s="610"/>
    </row>
    <row r="327" ht="11.25">
      <c r="A327" s="610"/>
    </row>
    <row r="328" ht="11.25">
      <c r="A328" s="610"/>
    </row>
    <row r="329" ht="11.25">
      <c r="A329" s="610"/>
    </row>
    <row r="330" ht="11.25">
      <c r="A330" s="610"/>
    </row>
    <row r="331" ht="11.25">
      <c r="A331" s="610"/>
    </row>
    <row r="332" ht="11.25">
      <c r="A332" s="610"/>
    </row>
    <row r="333" ht="11.25">
      <c r="A333" s="610"/>
    </row>
    <row r="334" ht="11.25">
      <c r="A334" s="610"/>
    </row>
    <row r="335" ht="11.25">
      <c r="A335" s="610"/>
    </row>
    <row r="336" ht="11.25">
      <c r="A336" s="610"/>
    </row>
    <row r="337" ht="11.25">
      <c r="A337" s="610"/>
    </row>
    <row r="338" ht="11.25">
      <c r="A338" s="610"/>
    </row>
    <row r="339" ht="11.25">
      <c r="A339" s="610"/>
    </row>
    <row r="340" ht="11.25">
      <c r="A340" s="610"/>
    </row>
    <row r="341" ht="11.25">
      <c r="A341" s="610"/>
    </row>
    <row r="342" ht="11.25">
      <c r="A342" s="610"/>
    </row>
    <row r="343" ht="11.25">
      <c r="A343" s="610"/>
    </row>
    <row r="344" ht="11.25">
      <c r="A344" s="610"/>
    </row>
    <row r="345" ht="11.25">
      <c r="A345" s="610"/>
    </row>
    <row r="346" ht="11.25">
      <c r="A346" s="610"/>
    </row>
    <row r="347" ht="11.25">
      <c r="A347" s="610"/>
    </row>
    <row r="348" ht="11.25">
      <c r="A348" s="610"/>
    </row>
    <row r="349" ht="11.25">
      <c r="A349" s="610"/>
    </row>
    <row r="350" ht="11.25">
      <c r="A350" s="610"/>
    </row>
    <row r="351" ht="11.25">
      <c r="A351" s="610"/>
    </row>
    <row r="352" ht="11.25">
      <c r="A352" s="610"/>
    </row>
    <row r="353" ht="11.25">
      <c r="A353" s="610"/>
    </row>
    <row r="354" ht="11.25">
      <c r="A354" s="610"/>
    </row>
    <row r="355" ht="11.25">
      <c r="A355" s="610"/>
    </row>
    <row r="356" ht="11.25">
      <c r="A356" s="610"/>
    </row>
    <row r="357" ht="11.25">
      <c r="A357" s="610"/>
    </row>
    <row r="358" ht="11.25">
      <c r="A358" s="610"/>
    </row>
    <row r="359" ht="11.25">
      <c r="A359" s="610"/>
    </row>
    <row r="360" ht="11.25">
      <c r="A360" s="610"/>
    </row>
    <row r="361" ht="11.25">
      <c r="A361" s="610"/>
    </row>
    <row r="362" ht="11.25">
      <c r="A362" s="610"/>
    </row>
    <row r="363" ht="11.25">
      <c r="A363" s="610"/>
    </row>
    <row r="364" ht="11.25">
      <c r="A364" s="610"/>
    </row>
    <row r="365" ht="11.25">
      <c r="A365" s="610"/>
    </row>
    <row r="366" ht="11.25">
      <c r="A366" s="610"/>
    </row>
    <row r="367" ht="11.25">
      <c r="A367" s="610"/>
    </row>
    <row r="368" ht="11.25">
      <c r="A368" s="610"/>
    </row>
    <row r="369" ht="11.25">
      <c r="A369" s="610"/>
    </row>
    <row r="370" ht="11.25">
      <c r="A370" s="610"/>
    </row>
    <row r="371" ht="11.25">
      <c r="A371" s="610"/>
    </row>
    <row r="372" ht="11.25">
      <c r="A372" s="610"/>
    </row>
    <row r="373" ht="11.25">
      <c r="A373" s="610"/>
    </row>
    <row r="374" ht="11.25">
      <c r="A374" s="610"/>
    </row>
    <row r="375" ht="11.25">
      <c r="A375" s="610"/>
    </row>
    <row r="376" ht="11.25">
      <c r="A376" s="610"/>
    </row>
    <row r="377" ht="11.25">
      <c r="A377" s="610"/>
    </row>
    <row r="378" ht="11.25">
      <c r="A378" s="610"/>
    </row>
    <row r="379" ht="11.25">
      <c r="A379" s="610"/>
    </row>
    <row r="380" ht="11.25">
      <c r="A380" s="610"/>
    </row>
    <row r="381" ht="11.25">
      <c r="A381" s="610"/>
    </row>
    <row r="382" ht="11.25">
      <c r="A382" s="610"/>
    </row>
    <row r="383" ht="11.25">
      <c r="A383" s="610"/>
    </row>
    <row r="384" ht="11.25">
      <c r="A384" s="610"/>
    </row>
    <row r="385" ht="11.25">
      <c r="A385" s="610"/>
    </row>
    <row r="386" ht="11.25">
      <c r="A386" s="610"/>
    </row>
    <row r="387" ht="11.25">
      <c r="A387" s="610"/>
    </row>
    <row r="388" ht="11.25">
      <c r="A388" s="610"/>
    </row>
    <row r="389" ht="11.25">
      <c r="A389" s="610"/>
    </row>
    <row r="390" ht="11.25">
      <c r="A390" s="610"/>
    </row>
    <row r="391" ht="11.25">
      <c r="A391" s="610"/>
    </row>
    <row r="392" ht="11.25">
      <c r="A392" s="610"/>
    </row>
    <row r="393" ht="11.25">
      <c r="A393" s="610"/>
    </row>
    <row r="394" ht="11.25">
      <c r="A394" s="610"/>
    </row>
    <row r="395" ht="11.25">
      <c r="A395" s="610"/>
    </row>
    <row r="396" ht="11.25">
      <c r="A396" s="610"/>
    </row>
    <row r="397" ht="11.25">
      <c r="A397" s="610"/>
    </row>
    <row r="398" ht="11.25">
      <c r="A398" s="610"/>
    </row>
    <row r="399" ht="11.25">
      <c r="A399" s="610"/>
    </row>
    <row r="400" ht="11.25">
      <c r="A400" s="610"/>
    </row>
    <row r="401" ht="11.25">
      <c r="A401" s="610"/>
    </row>
    <row r="402" ht="11.25">
      <c r="A402" s="610"/>
    </row>
    <row r="403" ht="11.25">
      <c r="A403" s="610"/>
    </row>
    <row r="404" ht="11.25">
      <c r="A404" s="610"/>
    </row>
    <row r="405" ht="11.25">
      <c r="A405" s="610"/>
    </row>
    <row r="406" ht="11.25">
      <c r="A406" s="610"/>
    </row>
    <row r="407" ht="11.25">
      <c r="A407" s="610"/>
    </row>
    <row r="408" ht="11.25">
      <c r="A408" s="610"/>
    </row>
    <row r="409" ht="11.25">
      <c r="A409" s="610"/>
    </row>
    <row r="410" ht="11.25">
      <c r="A410" s="610"/>
    </row>
    <row r="411" ht="11.25">
      <c r="A411" s="610"/>
    </row>
    <row r="412" ht="11.25">
      <c r="A412" s="610"/>
    </row>
    <row r="413" ht="11.25">
      <c r="A413" s="610"/>
    </row>
    <row r="414" ht="11.25">
      <c r="A414" s="610"/>
    </row>
    <row r="415" ht="11.25">
      <c r="A415" s="610"/>
    </row>
    <row r="416" ht="11.25">
      <c r="A416" s="610"/>
    </row>
    <row r="417" ht="11.25">
      <c r="A417" s="610"/>
    </row>
    <row r="418" ht="11.25">
      <c r="A418" s="610"/>
    </row>
    <row r="419" ht="11.25">
      <c r="A419" s="610"/>
    </row>
    <row r="420" ht="11.25">
      <c r="A420" s="610"/>
    </row>
    <row r="421" ht="11.25">
      <c r="A421" s="610"/>
    </row>
    <row r="422" ht="11.25">
      <c r="A422" s="610"/>
    </row>
    <row r="423" ht="11.25">
      <c r="A423" s="610"/>
    </row>
    <row r="424" ht="11.25">
      <c r="A424" s="610"/>
    </row>
    <row r="425" ht="11.25">
      <c r="A425" s="610"/>
    </row>
    <row r="426" ht="11.25">
      <c r="A426" s="610"/>
    </row>
    <row r="427" ht="11.25">
      <c r="A427" s="610"/>
    </row>
    <row r="428" ht="11.25">
      <c r="A428" s="610"/>
    </row>
    <row r="429" ht="11.25">
      <c r="A429" s="610"/>
    </row>
    <row r="430" ht="11.25">
      <c r="A430" s="610"/>
    </row>
    <row r="431" ht="11.25">
      <c r="A431" s="610"/>
    </row>
    <row r="432" ht="11.25">
      <c r="A432" s="610"/>
    </row>
    <row r="433" ht="11.25">
      <c r="A433" s="610"/>
    </row>
    <row r="434" ht="11.25">
      <c r="A434" s="610"/>
    </row>
    <row r="435" ht="11.25">
      <c r="A435" s="610"/>
    </row>
    <row r="436" ht="11.25">
      <c r="A436" s="610"/>
    </row>
    <row r="437" ht="11.25">
      <c r="A437" s="610"/>
    </row>
    <row r="438" ht="11.25">
      <c r="A438" s="610"/>
    </row>
    <row r="439" ht="11.25">
      <c r="A439" s="610"/>
    </row>
    <row r="440" ht="11.25">
      <c r="A440" s="610"/>
    </row>
    <row r="441" ht="11.25">
      <c r="A441" s="610"/>
    </row>
    <row r="442" ht="11.25">
      <c r="A442" s="610"/>
    </row>
    <row r="443" ht="11.25">
      <c r="A443" s="610"/>
    </row>
    <row r="444" ht="11.25">
      <c r="A444" s="610"/>
    </row>
    <row r="445" ht="11.25">
      <c r="A445" s="610"/>
    </row>
    <row r="446" ht="11.25">
      <c r="A446" s="610"/>
    </row>
    <row r="447" ht="11.25">
      <c r="A447" s="610"/>
    </row>
    <row r="448" ht="11.25">
      <c r="A448" s="610"/>
    </row>
    <row r="449" ht="11.25">
      <c r="A449" s="610"/>
    </row>
    <row r="450" ht="11.25">
      <c r="A450" s="610"/>
    </row>
    <row r="451" ht="11.25">
      <c r="A451" s="610"/>
    </row>
    <row r="452" ht="11.25">
      <c r="A452" s="610"/>
    </row>
    <row r="453" ht="11.25">
      <c r="A453" s="610"/>
    </row>
    <row r="454" ht="11.25">
      <c r="A454" s="610"/>
    </row>
    <row r="455" ht="11.25">
      <c r="A455" s="610"/>
    </row>
    <row r="456" ht="11.25">
      <c r="A456" s="610"/>
    </row>
    <row r="457" ht="11.25">
      <c r="A457" s="610"/>
    </row>
    <row r="458" ht="11.25">
      <c r="A458" s="610"/>
    </row>
    <row r="459" ht="11.25">
      <c r="A459" s="610"/>
    </row>
    <row r="460" ht="11.25">
      <c r="A460" s="610"/>
    </row>
    <row r="461" ht="11.25">
      <c r="A461" s="610"/>
    </row>
    <row r="462" ht="11.25">
      <c r="A462" s="610"/>
    </row>
    <row r="463" ht="11.25">
      <c r="A463" s="610"/>
    </row>
    <row r="464" ht="11.25">
      <c r="A464" s="610"/>
    </row>
    <row r="465" ht="11.25">
      <c r="A465" s="610"/>
    </row>
    <row r="466" ht="11.25">
      <c r="A466" s="610"/>
    </row>
    <row r="467" ht="11.25">
      <c r="A467" s="610"/>
    </row>
    <row r="468" ht="11.25">
      <c r="A468" s="610"/>
    </row>
    <row r="469" ht="11.25">
      <c r="A469" s="610"/>
    </row>
    <row r="470" ht="11.25">
      <c r="A470" s="610"/>
    </row>
    <row r="471" ht="11.25">
      <c r="A471" s="610"/>
    </row>
    <row r="472" ht="11.25">
      <c r="A472" s="610"/>
    </row>
    <row r="473" ht="11.25">
      <c r="A473" s="610"/>
    </row>
    <row r="474" ht="11.25">
      <c r="A474" s="610"/>
    </row>
    <row r="475" ht="11.25">
      <c r="A475" s="610"/>
    </row>
    <row r="476" ht="11.25">
      <c r="A476" s="610"/>
    </row>
    <row r="477" ht="11.25">
      <c r="A477" s="610"/>
    </row>
    <row r="478" ht="11.25">
      <c r="A478" s="610"/>
    </row>
    <row r="479" ht="11.25">
      <c r="A479" s="610"/>
    </row>
    <row r="480" ht="11.25">
      <c r="A480" s="610"/>
    </row>
    <row r="481" ht="11.25">
      <c r="A481" s="610"/>
    </row>
    <row r="482" ht="11.25">
      <c r="A482" s="610"/>
    </row>
  </sheetData>
  <sheetProtection/>
  <mergeCells count="1">
    <mergeCell ref="B2:G2"/>
  </mergeCells>
  <printOptions horizontalCentered="1"/>
  <pageMargins left="0.1968503937007874" right="0.3937007874015748" top="0.984251968503937" bottom="0.984251968503937" header="0.3937007874015748" footer="0.5905511811023623"/>
  <pageSetup firstPageNumber="28" useFirstPageNumber="1" horizontalDpi="1200" verticalDpi="1200" orientation="portrait" paperSize="9" r:id="rId1"/>
  <headerFooter alignWithMargins="0">
    <oddHeader>&amp;R&amp;10&amp;K000000&amp;A</oddHeader>
    <oddFooter>&amp;L&amp;K0000000211    3921.00&amp;C&amp;K000000004.2160    T2.1&amp;R&amp;K000000Str. &amp;P</oddFoot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sheetPr>
    <tabColor theme="7" tint="0.5999900102615356"/>
  </sheetPr>
  <dimension ref="A8:E26"/>
  <sheetViews>
    <sheetView zoomScalePageLayoutView="0" workbookViewId="0" topLeftCell="A1">
      <selection activeCell="K6" sqref="K6"/>
    </sheetView>
  </sheetViews>
  <sheetFormatPr defaultColWidth="9.00390625" defaultRowHeight="15.75"/>
  <cols>
    <col min="1" max="1" width="2.125" style="453" customWidth="1"/>
    <col min="2" max="2" width="4.50390625" style="453" customWidth="1"/>
    <col min="3" max="3" width="51.125" style="453" customWidth="1"/>
    <col min="4" max="4" width="11.625" style="465" customWidth="1"/>
    <col min="5" max="16384" width="9.00390625" style="453" customWidth="1"/>
  </cols>
  <sheetData>
    <row r="8" spans="2:4" ht="18">
      <c r="B8" s="748"/>
      <c r="C8" s="749"/>
      <c r="D8" s="749"/>
    </row>
    <row r="9" spans="2:4" ht="15.75">
      <c r="B9" s="750" t="s">
        <v>362</v>
      </c>
      <c r="C9" s="751"/>
      <c r="D9" s="752"/>
    </row>
    <row r="10" spans="2:4" ht="15.75">
      <c r="B10" s="454"/>
      <c r="C10" s="454"/>
      <c r="D10" s="455"/>
    </row>
    <row r="11" spans="2:4" ht="36" customHeight="1">
      <c r="B11" s="760" t="s">
        <v>421</v>
      </c>
      <c r="C11" s="761"/>
      <c r="D11" s="458"/>
    </row>
    <row r="12" spans="2:4" ht="36" customHeight="1">
      <c r="B12" s="537"/>
      <c r="C12" s="538"/>
      <c r="D12" s="458"/>
    </row>
    <row r="13" spans="1:4" ht="15.75">
      <c r="A13" s="459"/>
      <c r="B13" s="460" t="s">
        <v>422</v>
      </c>
      <c r="C13" s="461"/>
      <c r="D13" s="462"/>
    </row>
    <row r="14" spans="1:4" ht="15.75">
      <c r="A14" s="459"/>
      <c r="B14" s="463"/>
      <c r="C14" s="539"/>
      <c r="D14" s="462"/>
    </row>
    <row r="15" spans="1:4" ht="32.25" customHeight="1">
      <c r="A15" s="459"/>
      <c r="B15" s="540" t="s">
        <v>423</v>
      </c>
      <c r="C15" s="541" t="s">
        <v>424</v>
      </c>
      <c r="D15" s="484">
        <f>'3.3.1-TK-GRATEL'!G9</f>
        <v>0</v>
      </c>
    </row>
    <row r="16" spans="1:4" ht="25.5">
      <c r="A16" s="459"/>
      <c r="B16" s="540" t="s">
        <v>425</v>
      </c>
      <c r="C16" s="541" t="s">
        <v>426</v>
      </c>
      <c r="D16" s="484">
        <f>'3.3.2-TK-TELEKOM'!G9</f>
        <v>0</v>
      </c>
    </row>
    <row r="17" spans="1:4" ht="15.75">
      <c r="A17" s="459"/>
      <c r="B17" s="480"/>
      <c r="C17" s="542"/>
      <c r="D17" s="483"/>
    </row>
    <row r="18" spans="1:4" ht="16.5" thickBot="1">
      <c r="A18" s="459"/>
      <c r="B18" s="480"/>
      <c r="C18" s="543" t="s">
        <v>368</v>
      </c>
      <c r="D18" s="491">
        <f>+SUM(D15:D16)</f>
        <v>0</v>
      </c>
    </row>
    <row r="19" spans="1:4" ht="16.5" thickTop="1">
      <c r="A19" s="459"/>
      <c r="B19" s="463"/>
      <c r="C19" s="461"/>
      <c r="D19" s="464"/>
    </row>
    <row r="20" spans="1:5" ht="15.75">
      <c r="A20" s="459"/>
      <c r="B20" s="480"/>
      <c r="C20" s="543" t="s">
        <v>369</v>
      </c>
      <c r="D20" s="484">
        <f>+D18*0.22</f>
        <v>0</v>
      </c>
      <c r="E20" s="465"/>
    </row>
    <row r="21" spans="1:4" ht="15.75">
      <c r="A21" s="466"/>
      <c r="B21" s="487"/>
      <c r="C21" s="488"/>
      <c r="D21" s="488"/>
    </row>
    <row r="22" spans="1:4" ht="16.5" thickBot="1">
      <c r="A22" s="459"/>
      <c r="B22" s="480"/>
      <c r="C22" s="543" t="s">
        <v>370</v>
      </c>
      <c r="D22" s="491">
        <f>+D18+D20</f>
        <v>0</v>
      </c>
    </row>
    <row r="23" spans="1:4" ht="16.5" thickTop="1">
      <c r="A23" s="459"/>
      <c r="B23" s="459"/>
      <c r="C23" s="459"/>
      <c r="D23" s="467"/>
    </row>
    <row r="24" spans="1:4" ht="15.75">
      <c r="A24" s="459"/>
      <c r="B24" s="459"/>
      <c r="C24" s="459"/>
      <c r="D24" s="467"/>
    </row>
    <row r="25" spans="1:4" ht="15.75">
      <c r="A25" s="459"/>
      <c r="B25" s="459"/>
      <c r="C25" s="459"/>
      <c r="D25" s="467"/>
    </row>
    <row r="26" spans="1:4" ht="15.75">
      <c r="A26" s="459"/>
      <c r="B26" s="198" t="s">
        <v>45</v>
      </c>
      <c r="C26" s="459"/>
      <c r="D26" s="467"/>
    </row>
  </sheetData>
  <sheetProtection/>
  <mergeCells count="3">
    <mergeCell ref="B8:D8"/>
    <mergeCell ref="B9:D9"/>
    <mergeCell ref="B11:C11"/>
  </mergeCells>
  <conditionalFormatting sqref="D20:D22 D16:D18">
    <cfRule type="expression" priority="2" dxfId="7" stopIfTrue="1">
      <formula>'3.3 REKAP-TK'!#REF!=1</formula>
    </cfRule>
  </conditionalFormatting>
  <conditionalFormatting sqref="D15">
    <cfRule type="expression" priority="1" dxfId="8" stopIfTrue="1">
      <formula>$L$8=1</formula>
    </cfRule>
  </conditionalFormatting>
  <printOptions horizontalCentered="1"/>
  <pageMargins left="0.1968503937007874" right="0.3937007874015748" top="0.984251968503937" bottom="0.984251968503937" header="0.3937007874015748" footer="0.5905511811023623"/>
  <pageSetup firstPageNumber="33" useFirstPageNumber="1" horizontalDpi="1200" verticalDpi="1200" orientation="portrait" paperSize="9" r:id="rId1"/>
  <headerFooter alignWithMargins="0">
    <oddHeader>&amp;R&amp;10&amp;K000000&amp;A</oddHeader>
    <oddFooter>&amp;L&amp;K0000000211    3921.00&amp;C&amp;K000000004.2160    T2.1&amp;R&amp;K000000Str.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dc:creator>
  <cp:keywords/>
  <dc:description/>
  <cp:lastModifiedBy>Polona Kogovsek</cp:lastModifiedBy>
  <cp:lastPrinted>2020-07-24T08:36:57Z</cp:lastPrinted>
  <dcterms:created xsi:type="dcterms:W3CDTF">2002-07-12T08:17:12Z</dcterms:created>
  <dcterms:modified xsi:type="dcterms:W3CDTF">2021-04-27T18:28:41Z</dcterms:modified>
  <cp:category/>
  <cp:version/>
  <cp:contentType/>
  <cp:contentStatus/>
</cp:coreProperties>
</file>